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998】非暗号化\03_保全活用係（非暗号化）\R2\施設予約システム\スマートロック\★公募\様式\"/>
    </mc:Choice>
  </mc:AlternateContent>
  <bookViews>
    <workbookView xWindow="120" yWindow="60" windowWidth="10245" windowHeight="7710" tabRatio="919"/>
  </bookViews>
  <sheets>
    <sheet name="集約版" sheetId="40" r:id="rId1"/>
    <sheet name="内訳明細　レンタル・サービス利用版" sheetId="47" r:id="rId2"/>
    <sheet name="内訳明細　購入版" sheetId="41" r:id="rId3"/>
    <sheet name="内訳明細　リース版" sheetId="42" r:id="rId4"/>
    <sheet name="内訳明細　システム構築版" sheetId="43" r:id="rId5"/>
    <sheet name="内訳明細　システム運用保守版" sheetId="44" r:id="rId6"/>
    <sheet name="改修の実績" sheetId="50" r:id="rId7"/>
    <sheet name="CODE" sheetId="49" state="hidden" r:id="rId8"/>
  </sheets>
  <definedNames>
    <definedName name="_01稼動管理">CODE!$A$2:$A$9</definedName>
    <definedName name="_02性能管理">CODE!$B$2:$B$9</definedName>
    <definedName name="_03機器管理">CODE!$C$2:$C$9</definedName>
    <definedName name="_04障害管理">CODE!$D$2:$D$9</definedName>
    <definedName name="_05セキュリティ管理">CODE!$E$2:$E$9</definedName>
    <definedName name="_06運用支援">CODE!$F$2:$F$9</definedName>
    <definedName name="_07構成管理">CODE!$G$2:$G$9</definedName>
    <definedName name="_08変更管理">CODE!$H$2:$H$9</definedName>
    <definedName name="_09バックアップ管理">CODE!$I$2:$I$9</definedName>
    <definedName name="_10サービスレベル管理">CODE!$J$2:$J$9</definedName>
    <definedName name="_11その他">CODE!$K$2:$K$9</definedName>
    <definedName name="_xlnm.Print_Area" localSheetId="6">改修の実績!$A$1:$Z$31</definedName>
    <definedName name="_xlnm.Print_Area" localSheetId="0">集約版!$A$1:$S$41</definedName>
    <definedName name="_xlnm.Print_Area" localSheetId="5">'内訳明細　システム運用保守版'!$A$1:$X$41</definedName>
    <definedName name="_xlnm.Print_Area" localSheetId="4">'内訳明細　システム構築版'!$A$1:$W$90</definedName>
    <definedName name="_xlnm.Print_Area" localSheetId="3">'内訳明細　リース版'!$A$1:$J$62</definedName>
    <definedName name="_xlnm.Print_Area" localSheetId="1">'内訳明細　レンタル・サービス利用版'!$A$1:$M$78</definedName>
    <definedName name="_xlnm.Print_Area" localSheetId="2">'内訳明細　購入版'!$A$1:$K$75</definedName>
    <definedName name="_xlnm.Print_Titles" localSheetId="6">改修の実績!$15:$15</definedName>
    <definedName name="_xlnm.Print_Titles" localSheetId="5">'内訳明細　システム運用保守版'!$13:$15</definedName>
    <definedName name="_xlnm.Print_Titles" localSheetId="4">'内訳明細　システム構築版'!$13:$15</definedName>
    <definedName name="_xlnm.Print_Titles" localSheetId="3">'内訳明細　リース版'!$1:$12</definedName>
    <definedName name="_xlnm.Print_Titles" localSheetId="1">'内訳明細　レンタル・サービス利用版'!$1:$12</definedName>
    <definedName name="_xlnm.Print_Titles" localSheetId="2">'内訳明細　購入版'!$1:$12</definedName>
    <definedName name="Unyo0">CODE!$A$1:$M$1</definedName>
    <definedName name="Unyo1">CODE!$A$1:$M$9</definedName>
    <definedName name="サービスレベル管理">CODE!$K$2:$K$9</definedName>
    <definedName name="システムID">集約版!$C$5</definedName>
    <definedName name="システム名">集約版!$C$6</definedName>
    <definedName name="セキュリティ管理">CODE!$D$2:$D$9</definedName>
    <definedName name="その他">CODE!$G$2:$G$9</definedName>
    <definedName name="バックアップ_管理">CODE!$L$2:$L$9</definedName>
    <definedName name="リリース管理">CODE!$J$2:$J$9</definedName>
    <definedName name="運用・保守_対応">CODE!$M$2:$M$9</definedName>
    <definedName name="稼動管理・稼動監視">CODE!$A$2:$A$9</definedName>
    <definedName name="開発工程">CODE!$A$13:$A$32</definedName>
    <definedName name="企画種別">集約版!$C$7</definedName>
    <definedName name="業務サポート">CODE!$F$2:$F$9</definedName>
    <definedName name="構成管理">CODE!$H$2:$H$9</definedName>
    <definedName name="障害管理">CODE!$C$2:$C$9</definedName>
    <definedName name="情報管理">CODE!$E$2:$E$9</definedName>
    <definedName name="性能管理">CODE!$B$2:$B$9</definedName>
    <definedName name="担当課">集約版!$C$8</definedName>
    <definedName name="調達管理番号1">集約版!$C$4</definedName>
    <definedName name="調達管理番号2">集約版!$E$4</definedName>
    <definedName name="変更管理">CODE!$I$2:$I$9</definedName>
  </definedNames>
  <calcPr calcId="162913"/>
</workbook>
</file>

<file path=xl/calcChain.xml><?xml version="1.0" encoding="utf-8"?>
<calcChain xmlns="http://schemas.openxmlformats.org/spreadsheetml/2006/main">
  <c r="I70" i="47" l="1"/>
  <c r="J70" i="47" s="1"/>
  <c r="J75" i="47" l="1"/>
  <c r="O75" i="47" s="1"/>
  <c r="R37" i="40" s="1"/>
  <c r="I74" i="47"/>
  <c r="J74" i="47" s="1"/>
  <c r="I73" i="47"/>
  <c r="J73" i="47" s="1"/>
  <c r="I72" i="47"/>
  <c r="J72" i="47" s="1"/>
  <c r="I71" i="47"/>
  <c r="J71" i="47" s="1"/>
  <c r="I69" i="47"/>
  <c r="J69" i="47" s="1"/>
  <c r="V82" i="43" l="1"/>
  <c r="U82" i="43"/>
  <c r="T82" i="43"/>
  <c r="S82" i="43"/>
  <c r="R82" i="43"/>
  <c r="Q82" i="43"/>
  <c r="V81" i="43"/>
  <c r="U81" i="43"/>
  <c r="T81" i="43"/>
  <c r="S81" i="43"/>
  <c r="R81" i="43"/>
  <c r="Q81" i="43"/>
  <c r="V80" i="43"/>
  <c r="U80" i="43"/>
  <c r="T80" i="43"/>
  <c r="S80" i="43"/>
  <c r="R80" i="43"/>
  <c r="Q80" i="43"/>
  <c r="V79" i="43"/>
  <c r="U79" i="43"/>
  <c r="T79" i="43"/>
  <c r="S79" i="43"/>
  <c r="R79" i="43"/>
  <c r="Q79" i="43"/>
  <c r="V78" i="43"/>
  <c r="U78" i="43"/>
  <c r="T78" i="43"/>
  <c r="S78" i="43"/>
  <c r="R78" i="43"/>
  <c r="Q78" i="43"/>
  <c r="V77" i="43"/>
  <c r="U77" i="43"/>
  <c r="T77" i="43"/>
  <c r="S77" i="43"/>
  <c r="R77" i="43"/>
  <c r="Q77" i="43"/>
  <c r="V76" i="43"/>
  <c r="U76" i="43"/>
  <c r="T76" i="43"/>
  <c r="S76" i="43"/>
  <c r="R76" i="43"/>
  <c r="Q76" i="43"/>
  <c r="V75" i="43"/>
  <c r="U75" i="43"/>
  <c r="T75" i="43"/>
  <c r="S75" i="43"/>
  <c r="R75" i="43"/>
  <c r="Q75" i="43"/>
  <c r="V74" i="43"/>
  <c r="U74" i="43"/>
  <c r="T74" i="43"/>
  <c r="S74" i="43"/>
  <c r="R74" i="43"/>
  <c r="Q74" i="43"/>
  <c r="V73" i="43"/>
  <c r="U73" i="43"/>
  <c r="T73" i="43"/>
  <c r="S73" i="43"/>
  <c r="R73" i="43"/>
  <c r="Q73" i="43"/>
  <c r="V72" i="43"/>
  <c r="U72" i="43"/>
  <c r="T72" i="43"/>
  <c r="S72" i="43"/>
  <c r="R72" i="43"/>
  <c r="Q72" i="43"/>
  <c r="V71" i="43"/>
  <c r="U71" i="43"/>
  <c r="T71" i="43"/>
  <c r="S71" i="43"/>
  <c r="R71" i="43"/>
  <c r="Q71" i="43"/>
  <c r="V70" i="43"/>
  <c r="U70" i="43"/>
  <c r="T70" i="43"/>
  <c r="S70" i="43"/>
  <c r="R70" i="43"/>
  <c r="Q70" i="43"/>
  <c r="V69" i="43"/>
  <c r="U69" i="43"/>
  <c r="T69" i="43"/>
  <c r="S69" i="43"/>
  <c r="R69" i="43"/>
  <c r="Q69" i="43"/>
  <c r="V68" i="43"/>
  <c r="U68" i="43"/>
  <c r="T68" i="43"/>
  <c r="S68" i="43"/>
  <c r="R68" i="43"/>
  <c r="Q68" i="43"/>
  <c r="V67" i="43"/>
  <c r="U67" i="43"/>
  <c r="T67" i="43"/>
  <c r="S67" i="43"/>
  <c r="R67" i="43"/>
  <c r="Q67" i="43"/>
  <c r="V66" i="43"/>
  <c r="U66" i="43"/>
  <c r="T66" i="43"/>
  <c r="S66" i="43"/>
  <c r="R66" i="43"/>
  <c r="Q66" i="43"/>
  <c r="V65" i="43"/>
  <c r="U65" i="43"/>
  <c r="T65" i="43"/>
  <c r="S65" i="43"/>
  <c r="R65" i="43"/>
  <c r="Q65" i="43"/>
  <c r="V64" i="43"/>
  <c r="U64" i="43"/>
  <c r="T64" i="43"/>
  <c r="S64" i="43"/>
  <c r="R64" i="43"/>
  <c r="Q64" i="43"/>
  <c r="V63" i="43"/>
  <c r="U63" i="43"/>
  <c r="T63" i="43"/>
  <c r="S63" i="43"/>
  <c r="R63" i="43"/>
  <c r="Q63" i="43"/>
  <c r="V62" i="43"/>
  <c r="U62" i="43"/>
  <c r="T62" i="43"/>
  <c r="S62" i="43"/>
  <c r="R62" i="43"/>
  <c r="Q62" i="43"/>
  <c r="V61" i="43"/>
  <c r="U61" i="43"/>
  <c r="T61" i="43"/>
  <c r="S61" i="43"/>
  <c r="R61" i="43"/>
  <c r="Q61" i="43"/>
  <c r="V60" i="43"/>
  <c r="U60" i="43"/>
  <c r="T60" i="43"/>
  <c r="S60" i="43"/>
  <c r="R60" i="43"/>
  <c r="Q60" i="43"/>
  <c r="V59" i="43"/>
  <c r="U59" i="43"/>
  <c r="T59" i="43"/>
  <c r="S59" i="43"/>
  <c r="R59" i="43"/>
  <c r="Q59" i="43"/>
  <c r="V58" i="43"/>
  <c r="U58" i="43"/>
  <c r="T58" i="43"/>
  <c r="S58" i="43"/>
  <c r="R58" i="43"/>
  <c r="Q58" i="43"/>
  <c r="V57" i="43"/>
  <c r="U57" i="43"/>
  <c r="T57" i="43"/>
  <c r="S57" i="43"/>
  <c r="R57" i="43"/>
  <c r="Q57" i="43"/>
  <c r="V56" i="43"/>
  <c r="U56" i="43"/>
  <c r="T56" i="43"/>
  <c r="S56" i="43"/>
  <c r="R56" i="43"/>
  <c r="Q56" i="43"/>
  <c r="V55" i="43"/>
  <c r="U55" i="43"/>
  <c r="T55" i="43"/>
  <c r="S55" i="43"/>
  <c r="R55" i="43"/>
  <c r="Q55" i="43"/>
  <c r="V54" i="43"/>
  <c r="U54" i="43"/>
  <c r="T54" i="43"/>
  <c r="S54" i="43"/>
  <c r="R54" i="43"/>
  <c r="Q54" i="43"/>
  <c r="V53" i="43"/>
  <c r="U53" i="43"/>
  <c r="T53" i="43"/>
  <c r="S53" i="43"/>
  <c r="R53" i="43"/>
  <c r="Q53" i="43"/>
  <c r="V52" i="43"/>
  <c r="U52" i="43"/>
  <c r="T52" i="43"/>
  <c r="S52" i="43"/>
  <c r="R52" i="43"/>
  <c r="Q52" i="43"/>
  <c r="V51" i="43"/>
  <c r="U51" i="43"/>
  <c r="T51" i="43"/>
  <c r="S51" i="43"/>
  <c r="R51" i="43"/>
  <c r="Q51" i="43"/>
  <c r="V50" i="43"/>
  <c r="U50" i="43"/>
  <c r="T50" i="43"/>
  <c r="S50" i="43"/>
  <c r="R50" i="43"/>
  <c r="Q50" i="43"/>
  <c r="V49" i="43"/>
  <c r="U49" i="43"/>
  <c r="T49" i="43"/>
  <c r="S49" i="43"/>
  <c r="R49" i="43"/>
  <c r="Q49" i="43"/>
  <c r="V48" i="43"/>
  <c r="U48" i="43"/>
  <c r="T48" i="43"/>
  <c r="S48" i="43"/>
  <c r="R48" i="43"/>
  <c r="Q48" i="43"/>
  <c r="V47" i="43"/>
  <c r="U47" i="43"/>
  <c r="T47" i="43"/>
  <c r="S47" i="43"/>
  <c r="R47" i="43"/>
  <c r="Q47" i="43"/>
  <c r="V46" i="43"/>
  <c r="U46" i="43"/>
  <c r="T46" i="43"/>
  <c r="S46" i="43"/>
  <c r="R46" i="43"/>
  <c r="Q46" i="43"/>
  <c r="V45" i="43"/>
  <c r="U45" i="43"/>
  <c r="T45" i="43"/>
  <c r="S45" i="43"/>
  <c r="R45" i="43"/>
  <c r="Q45" i="43"/>
  <c r="V44" i="43"/>
  <c r="U44" i="43"/>
  <c r="T44" i="43"/>
  <c r="S44" i="43"/>
  <c r="R44" i="43"/>
  <c r="Q44" i="43"/>
  <c r="V43" i="43"/>
  <c r="U43" i="43"/>
  <c r="T43" i="43"/>
  <c r="S43" i="43"/>
  <c r="R43" i="43"/>
  <c r="Q43" i="43"/>
  <c r="V42" i="43"/>
  <c r="U42" i="43"/>
  <c r="T42" i="43"/>
  <c r="S42" i="43"/>
  <c r="R42" i="43"/>
  <c r="Q42" i="43"/>
  <c r="V41" i="43"/>
  <c r="U41" i="43"/>
  <c r="T41" i="43"/>
  <c r="S41" i="43"/>
  <c r="R41" i="43"/>
  <c r="Q41" i="43"/>
  <c r="V40" i="43"/>
  <c r="U40" i="43"/>
  <c r="T40" i="43"/>
  <c r="S40" i="43"/>
  <c r="R40" i="43"/>
  <c r="Q40" i="43"/>
  <c r="V39" i="43"/>
  <c r="U39" i="43"/>
  <c r="T39" i="43"/>
  <c r="S39" i="43"/>
  <c r="R39" i="43"/>
  <c r="Q39" i="43"/>
  <c r="V38" i="43"/>
  <c r="U38" i="43"/>
  <c r="T38" i="43"/>
  <c r="S38" i="43"/>
  <c r="R38" i="43"/>
  <c r="Q38" i="43"/>
  <c r="V37" i="43"/>
  <c r="U37" i="43"/>
  <c r="T37" i="43"/>
  <c r="S37" i="43"/>
  <c r="R37" i="43"/>
  <c r="Q37" i="43"/>
  <c r="V36" i="43"/>
  <c r="U36" i="43"/>
  <c r="T36" i="43"/>
  <c r="S36" i="43"/>
  <c r="R36" i="43"/>
  <c r="Q36" i="43"/>
  <c r="V35" i="43"/>
  <c r="U35" i="43"/>
  <c r="T35" i="43"/>
  <c r="S35" i="43"/>
  <c r="R35" i="43"/>
  <c r="Q35" i="43"/>
  <c r="V34" i="43"/>
  <c r="U34" i="43"/>
  <c r="T34" i="43"/>
  <c r="S34" i="43"/>
  <c r="R34" i="43"/>
  <c r="Q34" i="43"/>
  <c r="V33" i="43"/>
  <c r="U33" i="43"/>
  <c r="T33" i="43"/>
  <c r="S33" i="43"/>
  <c r="R33" i="43"/>
  <c r="Q33" i="43"/>
  <c r="V32" i="43"/>
  <c r="U32" i="43"/>
  <c r="T32" i="43"/>
  <c r="S32" i="43"/>
  <c r="R32" i="43"/>
  <c r="Q32" i="43"/>
  <c r="V31" i="43"/>
  <c r="U31" i="43"/>
  <c r="T31" i="43"/>
  <c r="S31" i="43"/>
  <c r="R31" i="43"/>
  <c r="Q31" i="43"/>
  <c r="V30" i="43"/>
  <c r="U30" i="43"/>
  <c r="T30" i="43"/>
  <c r="S30" i="43"/>
  <c r="R30" i="43"/>
  <c r="Q30" i="43"/>
  <c r="V29" i="43"/>
  <c r="U29" i="43"/>
  <c r="T29" i="43"/>
  <c r="S29" i="43"/>
  <c r="R29" i="43"/>
  <c r="Q29" i="43"/>
  <c r="V28" i="43"/>
  <c r="U28" i="43"/>
  <c r="T28" i="43"/>
  <c r="S28" i="43"/>
  <c r="R28" i="43"/>
  <c r="Q28" i="43"/>
  <c r="V27" i="43"/>
  <c r="U27" i="43"/>
  <c r="T27" i="43"/>
  <c r="S27" i="43"/>
  <c r="R27" i="43"/>
  <c r="Q27" i="43"/>
  <c r="V25" i="43"/>
  <c r="U25" i="43"/>
  <c r="T25" i="43"/>
  <c r="S25" i="43"/>
  <c r="R25" i="43"/>
  <c r="Q25" i="43"/>
  <c r="V24" i="43"/>
  <c r="U24" i="43"/>
  <c r="T24" i="43"/>
  <c r="S24" i="43"/>
  <c r="R24" i="43"/>
  <c r="Q24" i="43"/>
  <c r="V23" i="43"/>
  <c r="U23" i="43"/>
  <c r="T23" i="43"/>
  <c r="S23" i="43"/>
  <c r="R23" i="43"/>
  <c r="Q23" i="43"/>
  <c r="V22" i="43"/>
  <c r="U22" i="43"/>
  <c r="T22" i="43"/>
  <c r="S22" i="43"/>
  <c r="R22" i="43"/>
  <c r="Q22" i="43"/>
  <c r="V21" i="43"/>
  <c r="U21" i="43"/>
  <c r="T21" i="43"/>
  <c r="S21" i="43"/>
  <c r="R21" i="43"/>
  <c r="Q21" i="43"/>
  <c r="V20" i="43"/>
  <c r="U20" i="43"/>
  <c r="T20" i="43"/>
  <c r="S20" i="43"/>
  <c r="R20" i="43"/>
  <c r="Q20" i="43"/>
  <c r="V19" i="43"/>
  <c r="U19" i="43"/>
  <c r="T19" i="43"/>
  <c r="S19" i="43"/>
  <c r="R19" i="43"/>
  <c r="Q19" i="43"/>
  <c r="V18" i="43"/>
  <c r="U18" i="43"/>
  <c r="T18" i="43"/>
  <c r="S18" i="43"/>
  <c r="R18" i="43"/>
  <c r="Q18" i="43"/>
  <c r="V17" i="43"/>
  <c r="U17" i="43"/>
  <c r="T17" i="43"/>
  <c r="S17" i="43"/>
  <c r="R17" i="43"/>
  <c r="Q17" i="43"/>
  <c r="V16" i="43"/>
  <c r="U16" i="43"/>
  <c r="T16" i="43"/>
  <c r="S16" i="43"/>
  <c r="R16" i="43"/>
  <c r="Q16" i="43"/>
  <c r="G39" i="41" l="1"/>
  <c r="H39" i="41" s="1"/>
  <c r="G40" i="41"/>
  <c r="H40" i="41" s="1"/>
  <c r="G41" i="41"/>
  <c r="H41" i="41" s="1"/>
  <c r="G42" i="41"/>
  <c r="H42" i="41" s="1"/>
  <c r="G43" i="41"/>
  <c r="H43" i="41" s="1"/>
  <c r="G44" i="41"/>
  <c r="H44" i="41" s="1"/>
  <c r="G45" i="41"/>
  <c r="H45" i="41" s="1"/>
  <c r="G46" i="41"/>
  <c r="H46" i="41" s="1"/>
  <c r="G47" i="41"/>
  <c r="H47" i="41" s="1"/>
  <c r="G38" i="41"/>
  <c r="H38" i="41" s="1"/>
  <c r="H60" i="41"/>
  <c r="M60" i="41" s="1"/>
  <c r="R36" i="40" s="1"/>
  <c r="G59" i="41"/>
  <c r="H59" i="41" s="1"/>
  <c r="G58" i="41"/>
  <c r="H58" i="41" s="1"/>
  <c r="G57" i="41"/>
  <c r="H57" i="41" s="1"/>
  <c r="G56" i="41"/>
  <c r="H56" i="41" s="1"/>
  <c r="H55" i="41"/>
  <c r="G55" i="41"/>
  <c r="G54" i="41"/>
  <c r="H54" i="41" s="1"/>
  <c r="G53" i="41"/>
  <c r="H53" i="41" s="1"/>
  <c r="G52" i="41"/>
  <c r="H52" i="41" s="1"/>
  <c r="G51" i="41"/>
  <c r="H51" i="41" s="1"/>
  <c r="G50" i="41"/>
  <c r="H50" i="41" s="1"/>
  <c r="E80" i="47" l="1"/>
  <c r="I63" i="47"/>
  <c r="J63" i="47" s="1"/>
  <c r="I64" i="47"/>
  <c r="J64" i="47" s="1"/>
  <c r="I65" i="47"/>
  <c r="J65" i="47" s="1"/>
  <c r="I66" i="47"/>
  <c r="J66" i="47" s="1"/>
  <c r="J59" i="47"/>
  <c r="I56" i="47"/>
  <c r="J56" i="47" s="1"/>
  <c r="I57" i="47"/>
  <c r="J57" i="47" s="1"/>
  <c r="I58" i="47"/>
  <c r="J58" i="47" s="1"/>
  <c r="J52" i="47"/>
  <c r="I48" i="47"/>
  <c r="J48" i="47" s="1"/>
  <c r="I49" i="47"/>
  <c r="J49" i="47" s="1"/>
  <c r="I50" i="47"/>
  <c r="J50" i="47" s="1"/>
  <c r="I51" i="47"/>
  <c r="J51" i="47" s="1"/>
  <c r="J44" i="47"/>
  <c r="O44" i="47" s="1"/>
  <c r="I41" i="47"/>
  <c r="J41" i="47" s="1"/>
  <c r="I42" i="47"/>
  <c r="J42" i="47" s="1"/>
  <c r="I43" i="47"/>
  <c r="J43" i="47" s="1"/>
  <c r="J20" i="47"/>
  <c r="J28" i="47"/>
  <c r="O28" i="47" s="1"/>
  <c r="J36" i="47"/>
  <c r="O36" i="47" s="1"/>
  <c r="I33" i="47"/>
  <c r="J33" i="47" s="1"/>
  <c r="I34" i="47"/>
  <c r="J34" i="47" s="1"/>
  <c r="I35" i="47"/>
  <c r="J35" i="47" s="1"/>
  <c r="I27" i="47"/>
  <c r="J27" i="47" s="1"/>
  <c r="I19" i="47"/>
  <c r="J19" i="47" s="1"/>
  <c r="E84" i="47" l="1"/>
  <c r="F26" i="40" s="1"/>
  <c r="E88" i="47"/>
  <c r="F37" i="40" s="1"/>
  <c r="O20" i="47"/>
  <c r="E81" i="47"/>
  <c r="F21" i="40" s="1"/>
  <c r="E82" i="47"/>
  <c r="F24" i="40" s="1"/>
  <c r="H54" i="42" l="1"/>
  <c r="H40" i="42"/>
  <c r="H26" i="42"/>
  <c r="L26" i="42" s="1"/>
  <c r="M26" i="42" s="1"/>
  <c r="N80" i="47"/>
  <c r="O80" i="47"/>
  <c r="F80" i="47"/>
  <c r="G80" i="47"/>
  <c r="H80" i="47"/>
  <c r="I80" i="47"/>
  <c r="J80" i="47"/>
  <c r="K80" i="47"/>
  <c r="L80" i="47"/>
  <c r="M80" i="47"/>
  <c r="K78" i="41"/>
  <c r="K82" i="41" s="1"/>
  <c r="L36" i="40" s="1"/>
  <c r="L78" i="41"/>
  <c r="L82" i="41" s="1"/>
  <c r="M36" i="40" s="1"/>
  <c r="M78" i="41"/>
  <c r="M82" i="41" s="1"/>
  <c r="N36" i="40" s="1"/>
  <c r="N78" i="41"/>
  <c r="N82" i="41" s="1"/>
  <c r="O36" i="40" s="1"/>
  <c r="O78" i="41"/>
  <c r="O82" i="41" s="1"/>
  <c r="P36" i="40" s="1"/>
  <c r="L80" i="41"/>
  <c r="M23" i="40" s="1"/>
  <c r="E78" i="41"/>
  <c r="F78" i="41"/>
  <c r="F82" i="41" s="1"/>
  <c r="G36" i="40" s="1"/>
  <c r="G78" i="41"/>
  <c r="G82" i="41" s="1"/>
  <c r="H36" i="40" s="1"/>
  <c r="H78" i="41"/>
  <c r="H82" i="41" s="1"/>
  <c r="I36" i="40" s="1"/>
  <c r="I78" i="41"/>
  <c r="I82" i="41" s="1"/>
  <c r="J36" i="40" s="1"/>
  <c r="J78" i="41"/>
  <c r="J82" i="41" s="1"/>
  <c r="K36" i="40" s="1"/>
  <c r="D78" i="41"/>
  <c r="B4" i="50"/>
  <c r="M80" i="41" l="1"/>
  <c r="N23" i="40" s="1"/>
  <c r="I82" i="47"/>
  <c r="J24" i="40" s="1"/>
  <c r="I88" i="47"/>
  <c r="J37" i="40" s="1"/>
  <c r="O81" i="47"/>
  <c r="P21" i="40" s="1"/>
  <c r="O88" i="47"/>
  <c r="P37" i="40" s="1"/>
  <c r="L81" i="47"/>
  <c r="M21" i="40" s="1"/>
  <c r="L88" i="47"/>
  <c r="M37" i="40" s="1"/>
  <c r="H82" i="47"/>
  <c r="I24" i="40" s="1"/>
  <c r="H88" i="47"/>
  <c r="I37" i="40" s="1"/>
  <c r="N82" i="47"/>
  <c r="O24" i="40" s="1"/>
  <c r="N88" i="47"/>
  <c r="O37" i="40" s="1"/>
  <c r="K81" i="47"/>
  <c r="L21" i="40" s="1"/>
  <c r="K88" i="47"/>
  <c r="L37" i="40" s="1"/>
  <c r="G83" i="47"/>
  <c r="H30" i="40" s="1"/>
  <c r="G88" i="47"/>
  <c r="H37" i="40" s="1"/>
  <c r="J81" i="47"/>
  <c r="K21" i="40" s="1"/>
  <c r="J88" i="47"/>
  <c r="K37" i="40" s="1"/>
  <c r="F81" i="47"/>
  <c r="G21" i="40" s="1"/>
  <c r="F88" i="47"/>
  <c r="G37" i="40" s="1"/>
  <c r="M82" i="47"/>
  <c r="N24" i="40" s="1"/>
  <c r="M88" i="47"/>
  <c r="N37" i="40" s="1"/>
  <c r="D81" i="41"/>
  <c r="E34" i="40" s="1"/>
  <c r="D82" i="41"/>
  <c r="E36" i="40" s="1"/>
  <c r="E82" i="41"/>
  <c r="F36" i="40" s="1"/>
  <c r="E81" i="41"/>
  <c r="F34" i="40" s="1"/>
  <c r="D79" i="41"/>
  <c r="E20" i="40" s="1"/>
  <c r="J79" i="41"/>
  <c r="K20" i="40" s="1"/>
  <c r="F79" i="41"/>
  <c r="G20" i="40" s="1"/>
  <c r="M79" i="41"/>
  <c r="N20" i="40" s="1"/>
  <c r="J83" i="41"/>
  <c r="K29" i="40" s="1"/>
  <c r="I80" i="41"/>
  <c r="J23" i="40" s="1"/>
  <c r="E80" i="41"/>
  <c r="F23" i="40" s="1"/>
  <c r="L79" i="41"/>
  <c r="M20" i="40" s="1"/>
  <c r="F83" i="41"/>
  <c r="G29" i="40" s="1"/>
  <c r="H83" i="41"/>
  <c r="I29" i="40" s="1"/>
  <c r="M83" i="41"/>
  <c r="N29" i="40" s="1"/>
  <c r="O80" i="41"/>
  <c r="P23" i="40" s="1"/>
  <c r="K79" i="41"/>
  <c r="L20" i="40" s="1"/>
  <c r="O26" i="42"/>
  <c r="N26" i="42"/>
  <c r="I79" i="41"/>
  <c r="J20" i="40" s="1"/>
  <c r="G79" i="41"/>
  <c r="H20" i="40" s="1"/>
  <c r="L83" i="41"/>
  <c r="M29" i="40" s="1"/>
  <c r="N81" i="41"/>
  <c r="O34" i="40" s="1"/>
  <c r="H81" i="41"/>
  <c r="I34" i="40" s="1"/>
  <c r="K81" i="41"/>
  <c r="L34" i="40" s="1"/>
  <c r="H80" i="41"/>
  <c r="I23" i="40" s="1"/>
  <c r="G83" i="41"/>
  <c r="H29" i="40" s="1"/>
  <c r="G80" i="41"/>
  <c r="H23" i="40" s="1"/>
  <c r="H56" i="42"/>
  <c r="H59" i="42" s="1"/>
  <c r="H62" i="42" s="1"/>
  <c r="I84" i="47"/>
  <c r="J26" i="40" s="1"/>
  <c r="N86" i="47"/>
  <c r="O28" i="40" s="1"/>
  <c r="H85" i="47"/>
  <c r="I27" i="40" s="1"/>
  <c r="K82" i="47"/>
  <c r="L24" i="40" s="1"/>
  <c r="G85" i="47"/>
  <c r="H27" i="40" s="1"/>
  <c r="G82" i="47"/>
  <c r="H24" i="40" s="1"/>
  <c r="G87" i="47"/>
  <c r="H35" i="40" s="1"/>
  <c r="F84" i="47"/>
  <c r="G26" i="40" s="1"/>
  <c r="K86" i="47"/>
  <c r="L28" i="40" s="1"/>
  <c r="K84" i="47"/>
  <c r="L26" i="40" s="1"/>
  <c r="K83" i="47"/>
  <c r="L30" i="40" s="1"/>
  <c r="G81" i="47"/>
  <c r="H21" i="40" s="1"/>
  <c r="G86" i="47"/>
  <c r="H28" i="40" s="1"/>
  <c r="L82" i="47"/>
  <c r="M24" i="40" s="1"/>
  <c r="L87" i="47"/>
  <c r="M35" i="40" s="1"/>
  <c r="I85" i="47"/>
  <c r="J27" i="40" s="1"/>
  <c r="J84" i="47"/>
  <c r="K26" i="40" s="1"/>
  <c r="I81" i="47"/>
  <c r="J21" i="40" s="1"/>
  <c r="N85" i="47"/>
  <c r="O27" i="40" s="1"/>
  <c r="O84" i="47"/>
  <c r="P26" i="40" s="1"/>
  <c r="K87" i="47"/>
  <c r="L35" i="40" s="1"/>
  <c r="K85" i="47"/>
  <c r="L27" i="40" s="1"/>
  <c r="M84" i="47"/>
  <c r="N26" i="40" s="1"/>
  <c r="G84" i="47"/>
  <c r="H26" i="40" s="1"/>
  <c r="N87" i="47"/>
  <c r="O35" i="40" s="1"/>
  <c r="N83" i="47"/>
  <c r="O30" i="40" s="1"/>
  <c r="N81" i="47"/>
  <c r="O21" i="40" s="1"/>
  <c r="L86" i="47"/>
  <c r="M28" i="40" s="1"/>
  <c r="L84" i="47"/>
  <c r="M26" i="40" s="1"/>
  <c r="H84" i="47"/>
  <c r="I26" i="40" s="1"/>
  <c r="L83" i="47"/>
  <c r="M30" i="40" s="1"/>
  <c r="H81" i="47"/>
  <c r="I21" i="40" s="1"/>
  <c r="O86" i="47"/>
  <c r="P28" i="40" s="1"/>
  <c r="Q22" i="40"/>
  <c r="O82" i="47"/>
  <c r="P24" i="40" s="1"/>
  <c r="K83" i="41"/>
  <c r="L29" i="40" s="1"/>
  <c r="K80" i="41"/>
  <c r="L23" i="40" s="1"/>
  <c r="M81" i="47"/>
  <c r="N21" i="40" s="1"/>
  <c r="I83" i="41"/>
  <c r="J29" i="40" s="1"/>
  <c r="E83" i="41"/>
  <c r="F29" i="40" s="1"/>
  <c r="J80" i="41"/>
  <c r="K23" i="40" s="1"/>
  <c r="F80" i="41"/>
  <c r="G23" i="40" s="1"/>
  <c r="E79" i="41"/>
  <c r="F20" i="40" s="1"/>
  <c r="N83" i="41"/>
  <c r="O29" i="40" s="1"/>
  <c r="O81" i="41"/>
  <c r="P34" i="40" s="1"/>
  <c r="N80" i="41"/>
  <c r="O23" i="40" s="1"/>
  <c r="N79" i="41"/>
  <c r="O20" i="40" s="1"/>
  <c r="O79" i="41"/>
  <c r="P20" i="40" s="1"/>
  <c r="L85" i="47"/>
  <c r="M27" i="40" s="1"/>
  <c r="H79" i="41"/>
  <c r="I20" i="40" s="1"/>
  <c r="O83" i="41"/>
  <c r="P29" i="40" s="1"/>
  <c r="M85" i="47"/>
  <c r="N27" i="40" s="1"/>
  <c r="I81" i="41"/>
  <c r="J34" i="40" s="1"/>
  <c r="H87" i="47"/>
  <c r="I35" i="40" s="1"/>
  <c r="H86" i="47"/>
  <c r="I28" i="40" s="1"/>
  <c r="E85" i="47"/>
  <c r="F27" i="40" s="1"/>
  <c r="H83" i="47"/>
  <c r="I30" i="40" s="1"/>
  <c r="N84" i="47"/>
  <c r="O26" i="40" s="1"/>
  <c r="O87" i="47"/>
  <c r="P35" i="40" s="1"/>
  <c r="O85" i="47"/>
  <c r="P27" i="40" s="1"/>
  <c r="O83" i="47"/>
  <c r="P30" i="40" s="1"/>
  <c r="M87" i="47"/>
  <c r="N35" i="40" s="1"/>
  <c r="I87" i="47"/>
  <c r="J35" i="40" s="1"/>
  <c r="E87" i="47"/>
  <c r="F35" i="40" s="1"/>
  <c r="J86" i="47"/>
  <c r="K28" i="40" s="1"/>
  <c r="F86" i="47"/>
  <c r="G28" i="40" s="1"/>
  <c r="M83" i="47"/>
  <c r="N30" i="40" s="1"/>
  <c r="I83" i="47"/>
  <c r="J30" i="40" s="1"/>
  <c r="E83" i="47"/>
  <c r="F30" i="40" s="1"/>
  <c r="J82" i="47"/>
  <c r="K24" i="40" s="1"/>
  <c r="F82" i="47"/>
  <c r="G24" i="40" s="1"/>
  <c r="J87" i="47"/>
  <c r="K35" i="40" s="1"/>
  <c r="F87" i="47"/>
  <c r="G35" i="40" s="1"/>
  <c r="J83" i="47"/>
  <c r="K30" i="40" s="1"/>
  <c r="F83" i="47"/>
  <c r="G30" i="40" s="1"/>
  <c r="M86" i="47"/>
  <c r="N28" i="40" s="1"/>
  <c r="I86" i="47"/>
  <c r="J28" i="40" s="1"/>
  <c r="E86" i="47"/>
  <c r="F28" i="40" s="1"/>
  <c r="J85" i="47"/>
  <c r="K27" i="40" s="1"/>
  <c r="F85" i="47"/>
  <c r="G27" i="40" s="1"/>
  <c r="M81" i="41"/>
  <c r="N34" i="40" s="1"/>
  <c r="L81" i="41"/>
  <c r="M34" i="40" s="1"/>
  <c r="J81" i="41"/>
  <c r="K34" i="40" s="1"/>
  <c r="F81" i="41"/>
  <c r="G34" i="40" s="1"/>
  <c r="G81" i="41"/>
  <c r="H34" i="40" s="1"/>
  <c r="B8" i="50"/>
  <c r="I38" i="40" l="1"/>
  <c r="J38" i="40"/>
  <c r="M38" i="40"/>
  <c r="N38" i="40"/>
  <c r="G38" i="40"/>
  <c r="P38" i="40"/>
  <c r="K38" i="40"/>
  <c r="O38" i="40"/>
  <c r="F38" i="40"/>
  <c r="H38" i="40"/>
  <c r="L38" i="40"/>
  <c r="P40" i="40"/>
  <c r="P82" i="41"/>
  <c r="N40" i="40"/>
  <c r="R22" i="40"/>
  <c r="M40" i="40"/>
  <c r="H84" i="41"/>
  <c r="P79" i="41"/>
  <c r="K84" i="41"/>
  <c r="E84" i="41"/>
  <c r="E89" i="47"/>
  <c r="K89" i="47"/>
  <c r="G89" i="47"/>
  <c r="H89" i="47"/>
  <c r="N89" i="47"/>
  <c r="L89" i="47"/>
  <c r="I84" i="41"/>
  <c r="O84" i="41"/>
  <c r="N84" i="41"/>
  <c r="I89" i="47"/>
  <c r="O89" i="47"/>
  <c r="M89" i="47"/>
  <c r="F89" i="47"/>
  <c r="J89" i="47"/>
  <c r="F84" i="41"/>
  <c r="M84" i="41"/>
  <c r="J84" i="41"/>
  <c r="G84" i="41"/>
  <c r="L84" i="41"/>
  <c r="I16" i="50"/>
  <c r="B7" i="50"/>
  <c r="B6" i="50"/>
  <c r="B5" i="50"/>
  <c r="O40" i="40" l="1"/>
  <c r="Q34" i="40"/>
  <c r="L40" i="40"/>
  <c r="I31" i="50" l="1"/>
  <c r="I30" i="50"/>
  <c r="I29" i="50"/>
  <c r="I28" i="50"/>
  <c r="I27" i="50"/>
  <c r="I26" i="50"/>
  <c r="I25" i="50"/>
  <c r="I24" i="50"/>
  <c r="I23" i="50"/>
  <c r="I22" i="50"/>
  <c r="I21" i="50"/>
  <c r="I20" i="50"/>
  <c r="I19" i="50"/>
  <c r="I18" i="50"/>
  <c r="I17" i="50"/>
  <c r="C3" i="47" l="1"/>
  <c r="E3" i="47"/>
  <c r="C4" i="47"/>
  <c r="C5" i="47"/>
  <c r="C6" i="47"/>
  <c r="C7" i="47"/>
  <c r="Q26" i="43" l="1"/>
  <c r="R26" i="43"/>
  <c r="S26" i="43"/>
  <c r="T26" i="43"/>
  <c r="U26" i="43"/>
  <c r="V26" i="43"/>
  <c r="B4" i="44"/>
  <c r="B4" i="43"/>
  <c r="B8" i="44" l="1"/>
  <c r="B7" i="44"/>
  <c r="B6" i="44"/>
  <c r="B5" i="44"/>
  <c r="C7" i="42"/>
  <c r="C6" i="42"/>
  <c r="C5" i="42"/>
  <c r="C4" i="42"/>
  <c r="E3" i="42"/>
  <c r="C3" i="42"/>
  <c r="E3" i="41"/>
  <c r="C3" i="41"/>
  <c r="B8" i="43" l="1"/>
  <c r="C7" i="41"/>
  <c r="I62" i="47" l="1"/>
  <c r="J62" i="47" s="1"/>
  <c r="I61" i="47"/>
  <c r="J61" i="47" s="1"/>
  <c r="I32" i="47"/>
  <c r="J32" i="47" s="1"/>
  <c r="I31" i="47"/>
  <c r="J31" i="47" s="1"/>
  <c r="I26" i="47"/>
  <c r="J26" i="47" s="1"/>
  <c r="I25" i="47"/>
  <c r="J25" i="47" s="1"/>
  <c r="I24" i="47"/>
  <c r="J24" i="47" s="1"/>
  <c r="I23" i="47"/>
  <c r="J23" i="47" s="1"/>
  <c r="I55" i="47"/>
  <c r="J55" i="47" s="1"/>
  <c r="I47" i="47"/>
  <c r="J47" i="47" s="1"/>
  <c r="I39" i="47"/>
  <c r="J39" i="47" s="1"/>
  <c r="I40" i="47"/>
  <c r="J40" i="47" s="1"/>
  <c r="I15" i="47"/>
  <c r="J15" i="47" s="1"/>
  <c r="I16" i="47"/>
  <c r="J16" i="47" s="1"/>
  <c r="I17" i="47"/>
  <c r="J17" i="47" s="1"/>
  <c r="I18" i="47"/>
  <c r="J18" i="47" s="1"/>
  <c r="H24" i="41"/>
  <c r="H36" i="41"/>
  <c r="H48" i="41"/>
  <c r="H72" i="41"/>
  <c r="G63" i="41"/>
  <c r="H63" i="41" s="1"/>
  <c r="G64" i="41"/>
  <c r="H64" i="41" s="1"/>
  <c r="G65" i="41"/>
  <c r="H65" i="41" s="1"/>
  <c r="G66" i="41"/>
  <c r="H66" i="41" s="1"/>
  <c r="G67" i="41"/>
  <c r="H67" i="41" s="1"/>
  <c r="G68" i="41"/>
  <c r="H68" i="41" s="1"/>
  <c r="G69" i="41"/>
  <c r="H69" i="41" s="1"/>
  <c r="G70" i="41"/>
  <c r="H70" i="41" s="1"/>
  <c r="G71" i="41"/>
  <c r="H71" i="41" s="1"/>
  <c r="G28" i="41"/>
  <c r="H28" i="41" s="1"/>
  <c r="G29" i="41"/>
  <c r="H29" i="41" s="1"/>
  <c r="G30" i="41"/>
  <c r="H30" i="41" s="1"/>
  <c r="G31" i="41"/>
  <c r="H31" i="41" s="1"/>
  <c r="G32" i="41"/>
  <c r="H32" i="41" s="1"/>
  <c r="G33" i="41"/>
  <c r="H33" i="41" s="1"/>
  <c r="G34" i="41"/>
  <c r="H34" i="41" s="1"/>
  <c r="G35" i="41"/>
  <c r="H35" i="41" s="1"/>
  <c r="G16" i="41"/>
  <c r="H16" i="41" s="1"/>
  <c r="G17" i="41"/>
  <c r="H17" i="41" s="1"/>
  <c r="G18" i="41"/>
  <c r="H18" i="41" s="1"/>
  <c r="G19" i="41"/>
  <c r="H19" i="41" s="1"/>
  <c r="G20" i="41"/>
  <c r="H20" i="41" s="1"/>
  <c r="G21" i="41"/>
  <c r="H21" i="41" s="1"/>
  <c r="G22" i="41"/>
  <c r="H22" i="41" s="1"/>
  <c r="G23" i="41"/>
  <c r="H23" i="41" s="1"/>
  <c r="H74" i="41" l="1"/>
  <c r="Q17" i="44"/>
  <c r="R17" i="44"/>
  <c r="S17" i="44"/>
  <c r="T17" i="44"/>
  <c r="U17" i="44"/>
  <c r="V17" i="44"/>
  <c r="Q18" i="44"/>
  <c r="R18" i="44"/>
  <c r="S18" i="44"/>
  <c r="T18" i="44"/>
  <c r="U18" i="44"/>
  <c r="V18" i="44"/>
  <c r="Q19" i="44"/>
  <c r="R19" i="44"/>
  <c r="S19" i="44"/>
  <c r="T19" i="44"/>
  <c r="U19" i="44"/>
  <c r="V19" i="44"/>
  <c r="Q20" i="44"/>
  <c r="R20" i="44"/>
  <c r="S20" i="44"/>
  <c r="T20" i="44"/>
  <c r="U20" i="44"/>
  <c r="V20" i="44"/>
  <c r="Q21" i="44"/>
  <c r="R21" i="44"/>
  <c r="S21" i="44"/>
  <c r="T21" i="44"/>
  <c r="U21" i="44"/>
  <c r="V21" i="44"/>
  <c r="Q22" i="44"/>
  <c r="R22" i="44"/>
  <c r="S22" i="44"/>
  <c r="T22" i="44"/>
  <c r="U22" i="44"/>
  <c r="V22" i="44"/>
  <c r="Q23" i="44"/>
  <c r="R23" i="44"/>
  <c r="S23" i="44"/>
  <c r="T23" i="44"/>
  <c r="U23" i="44"/>
  <c r="V23" i="44"/>
  <c r="Q24" i="44"/>
  <c r="R24" i="44"/>
  <c r="S24" i="44"/>
  <c r="T24" i="44"/>
  <c r="U24" i="44"/>
  <c r="V24" i="44"/>
  <c r="Q25" i="44"/>
  <c r="R25" i="44"/>
  <c r="S25" i="44"/>
  <c r="T25" i="44"/>
  <c r="U25" i="44"/>
  <c r="V25" i="44"/>
  <c r="Q26" i="44"/>
  <c r="R26" i="44"/>
  <c r="S26" i="44"/>
  <c r="T26" i="44"/>
  <c r="U26" i="44"/>
  <c r="V26" i="44"/>
  <c r="Q27" i="44"/>
  <c r="R27" i="44"/>
  <c r="S27" i="44"/>
  <c r="T27" i="44"/>
  <c r="U27" i="44"/>
  <c r="V27" i="44"/>
  <c r="Q28" i="44"/>
  <c r="R28" i="44"/>
  <c r="S28" i="44"/>
  <c r="T28" i="44"/>
  <c r="U28" i="44"/>
  <c r="V28" i="44"/>
  <c r="Q29" i="44"/>
  <c r="R29" i="44"/>
  <c r="S29" i="44"/>
  <c r="T29" i="44"/>
  <c r="U29" i="44"/>
  <c r="V29" i="44"/>
  <c r="Q30" i="44"/>
  <c r="R30" i="44"/>
  <c r="S30" i="44"/>
  <c r="T30" i="44"/>
  <c r="U30" i="44"/>
  <c r="V30" i="44"/>
  <c r="Q31" i="44"/>
  <c r="R31" i="44"/>
  <c r="S31" i="44"/>
  <c r="T31" i="44"/>
  <c r="U31" i="44"/>
  <c r="V31" i="44"/>
  <c r="Q32" i="44"/>
  <c r="R32" i="44"/>
  <c r="S32" i="44"/>
  <c r="T32" i="44"/>
  <c r="U32" i="44"/>
  <c r="V32" i="44"/>
  <c r="Q33" i="44"/>
  <c r="R33" i="44"/>
  <c r="S33" i="44"/>
  <c r="T33" i="44"/>
  <c r="U33" i="44"/>
  <c r="V33" i="44"/>
  <c r="Q34" i="44"/>
  <c r="R34" i="44"/>
  <c r="S34" i="44"/>
  <c r="T34" i="44"/>
  <c r="U34" i="44"/>
  <c r="V34" i="44"/>
  <c r="Q16" i="44"/>
  <c r="R16" i="44"/>
  <c r="S16" i="44"/>
  <c r="T16" i="44"/>
  <c r="V16" i="44"/>
  <c r="U16" i="44"/>
  <c r="D35" i="44" l="1"/>
  <c r="E35" i="44"/>
  <c r="F35" i="44"/>
  <c r="G35" i="44"/>
  <c r="H35" i="44"/>
  <c r="I35" i="44"/>
  <c r="J35" i="44"/>
  <c r="K35" i="44"/>
  <c r="L35" i="44"/>
  <c r="M35" i="44"/>
  <c r="N35" i="44"/>
  <c r="D36" i="44"/>
  <c r="E36" i="44"/>
  <c r="F36" i="44"/>
  <c r="G36" i="44"/>
  <c r="H36" i="44"/>
  <c r="I36" i="44"/>
  <c r="J36" i="44"/>
  <c r="K36" i="44"/>
  <c r="L36" i="44"/>
  <c r="M36" i="44"/>
  <c r="N36" i="44"/>
  <c r="D37" i="44"/>
  <c r="E37" i="44"/>
  <c r="F37" i="44"/>
  <c r="G37" i="44"/>
  <c r="H37" i="44"/>
  <c r="I37" i="44"/>
  <c r="J37" i="44"/>
  <c r="K37" i="44"/>
  <c r="L37" i="44"/>
  <c r="M37" i="44"/>
  <c r="N37" i="44"/>
  <c r="D38" i="44"/>
  <c r="E38" i="44"/>
  <c r="F38" i="44"/>
  <c r="G38" i="44"/>
  <c r="H38" i="44"/>
  <c r="I38" i="44"/>
  <c r="J38" i="44"/>
  <c r="K38" i="44"/>
  <c r="L38" i="44"/>
  <c r="M38" i="44"/>
  <c r="N38" i="44"/>
  <c r="D39" i="44"/>
  <c r="E39" i="44"/>
  <c r="F39" i="44"/>
  <c r="G39" i="44"/>
  <c r="H39" i="44"/>
  <c r="I39" i="44"/>
  <c r="J39" i="44"/>
  <c r="K39" i="44"/>
  <c r="L39" i="44"/>
  <c r="M39" i="44"/>
  <c r="N39" i="44"/>
  <c r="D40" i="44"/>
  <c r="E40" i="44"/>
  <c r="F40" i="44"/>
  <c r="G40" i="44"/>
  <c r="H40" i="44"/>
  <c r="I40" i="44"/>
  <c r="J40" i="44"/>
  <c r="K40" i="44"/>
  <c r="L40" i="44"/>
  <c r="M40" i="44"/>
  <c r="N40" i="44"/>
  <c r="D41" i="44"/>
  <c r="E41" i="44"/>
  <c r="F41" i="44"/>
  <c r="G41" i="44"/>
  <c r="H41" i="44"/>
  <c r="I41" i="44"/>
  <c r="J41" i="44"/>
  <c r="K41" i="44"/>
  <c r="L41" i="44"/>
  <c r="M41" i="44"/>
  <c r="N41" i="44"/>
  <c r="C36" i="44"/>
  <c r="C37" i="44"/>
  <c r="C38" i="44"/>
  <c r="C39" i="44"/>
  <c r="C40" i="44"/>
  <c r="C41" i="44"/>
  <c r="C35" i="44"/>
  <c r="B7" i="43" l="1"/>
  <c r="B6" i="43"/>
  <c r="B5" i="43"/>
  <c r="C6" i="41"/>
  <c r="C5" i="41"/>
  <c r="C4" i="41"/>
  <c r="D80" i="47"/>
  <c r="J67" i="47"/>
  <c r="J77" i="47" s="1"/>
  <c r="O77" i="47" s="1"/>
  <c r="D81" i="47" l="1"/>
  <c r="E21" i="40" s="1"/>
  <c r="D87" i="47"/>
  <c r="D88" i="47"/>
  <c r="E37" i="40" s="1"/>
  <c r="Q37" i="40" s="1"/>
  <c r="P81" i="41"/>
  <c r="D83" i="47"/>
  <c r="E30" i="40" s="1"/>
  <c r="D84" i="47"/>
  <c r="E26" i="40" s="1"/>
  <c r="D86" i="47"/>
  <c r="E28" i="40" s="1"/>
  <c r="D82" i="47"/>
  <c r="E24" i="40" s="1"/>
  <c r="D85" i="47"/>
  <c r="E27" i="40" s="1"/>
  <c r="J40" i="40"/>
  <c r="K40" i="40"/>
  <c r="G40" i="40"/>
  <c r="F40" i="40"/>
  <c r="H40" i="40"/>
  <c r="D83" i="41"/>
  <c r="E29" i="40" s="1"/>
  <c r="D80" i="41"/>
  <c r="I40" i="40"/>
  <c r="D85" i="43"/>
  <c r="E85" i="43"/>
  <c r="F85" i="43"/>
  <c r="G85" i="43"/>
  <c r="H85" i="43"/>
  <c r="I85" i="43"/>
  <c r="J85" i="43"/>
  <c r="K85" i="43"/>
  <c r="L85" i="43"/>
  <c r="M85" i="43"/>
  <c r="N85" i="43"/>
  <c r="D86" i="43"/>
  <c r="E86" i="43"/>
  <c r="F86" i="43"/>
  <c r="G86" i="43"/>
  <c r="H86" i="43"/>
  <c r="I86" i="43"/>
  <c r="J86" i="43"/>
  <c r="K86" i="43"/>
  <c r="L86" i="43"/>
  <c r="M86" i="43"/>
  <c r="N86" i="43"/>
  <c r="D87" i="43"/>
  <c r="E87" i="43"/>
  <c r="F87" i="43"/>
  <c r="G87" i="43"/>
  <c r="H87" i="43"/>
  <c r="I87" i="43"/>
  <c r="J87" i="43"/>
  <c r="K87" i="43"/>
  <c r="L87" i="43"/>
  <c r="M87" i="43"/>
  <c r="N87" i="43"/>
  <c r="D88" i="43"/>
  <c r="E88" i="43"/>
  <c r="F88" i="43"/>
  <c r="G88" i="43"/>
  <c r="H88" i="43"/>
  <c r="I88" i="43"/>
  <c r="J88" i="43"/>
  <c r="K88" i="43"/>
  <c r="L88" i="43"/>
  <c r="M88" i="43"/>
  <c r="N88" i="43"/>
  <c r="D89" i="43"/>
  <c r="E89" i="43"/>
  <c r="F89" i="43"/>
  <c r="G89" i="43"/>
  <c r="H89" i="43"/>
  <c r="I89" i="43"/>
  <c r="J89" i="43"/>
  <c r="K89" i="43"/>
  <c r="L89" i="43"/>
  <c r="M89" i="43"/>
  <c r="N89" i="43"/>
  <c r="C85" i="43"/>
  <c r="C86" i="43"/>
  <c r="C87" i="43"/>
  <c r="C88" i="43"/>
  <c r="C89" i="43"/>
  <c r="I54" i="47"/>
  <c r="J54" i="47" s="1"/>
  <c r="I46" i="47"/>
  <c r="J46" i="47" s="1"/>
  <c r="I38" i="47"/>
  <c r="J38" i="47" s="1"/>
  <c r="I30" i="47"/>
  <c r="J30" i="47" s="1"/>
  <c r="I22" i="47"/>
  <c r="J22" i="47" s="1"/>
  <c r="I14" i="47"/>
  <c r="R30" i="40"/>
  <c r="O67" i="47"/>
  <c r="R35" i="40" s="1"/>
  <c r="O59" i="47"/>
  <c r="R28" i="40" s="1"/>
  <c r="O52" i="47"/>
  <c r="R27" i="40" s="1"/>
  <c r="R26" i="40"/>
  <c r="R24" i="40"/>
  <c r="R21" i="40"/>
  <c r="G53" i="42"/>
  <c r="H53" i="42" s="1"/>
  <c r="G52" i="42"/>
  <c r="H52" i="42" s="1"/>
  <c r="G51" i="42"/>
  <c r="H51" i="42" s="1"/>
  <c r="G50" i="42"/>
  <c r="H50" i="42" s="1"/>
  <c r="G49" i="42"/>
  <c r="H49" i="42" s="1"/>
  <c r="G48" i="42"/>
  <c r="H48" i="42" s="1"/>
  <c r="G47" i="42"/>
  <c r="H47" i="42" s="1"/>
  <c r="G46" i="42"/>
  <c r="H46" i="42" s="1"/>
  <c r="G45" i="42"/>
  <c r="H45" i="42" s="1"/>
  <c r="G44" i="42"/>
  <c r="H44" i="42" s="1"/>
  <c r="G43" i="42"/>
  <c r="H43" i="42" s="1"/>
  <c r="G42" i="42"/>
  <c r="H42" i="42" s="1"/>
  <c r="G39" i="42"/>
  <c r="H39" i="42" s="1"/>
  <c r="G38" i="42"/>
  <c r="H38" i="42" s="1"/>
  <c r="G37" i="42"/>
  <c r="H37" i="42" s="1"/>
  <c r="G36" i="42"/>
  <c r="H36" i="42" s="1"/>
  <c r="G35" i="42"/>
  <c r="H35" i="42" s="1"/>
  <c r="G34" i="42"/>
  <c r="H34" i="42" s="1"/>
  <c r="G33" i="42"/>
  <c r="H33" i="42" s="1"/>
  <c r="G32" i="42"/>
  <c r="H32" i="42" s="1"/>
  <c r="G31" i="42"/>
  <c r="H31" i="42" s="1"/>
  <c r="G30" i="42"/>
  <c r="H30" i="42" s="1"/>
  <c r="G29" i="42"/>
  <c r="H29" i="42" s="1"/>
  <c r="G28" i="42"/>
  <c r="H28" i="42" s="1"/>
  <c r="G25" i="42"/>
  <c r="H25" i="42" s="1"/>
  <c r="G24" i="42"/>
  <c r="H24" i="42" s="1"/>
  <c r="G23" i="42"/>
  <c r="H23" i="42" s="1"/>
  <c r="G22" i="42"/>
  <c r="H22" i="42" s="1"/>
  <c r="G21" i="42"/>
  <c r="H21" i="42" s="1"/>
  <c r="G20" i="42"/>
  <c r="H20" i="42" s="1"/>
  <c r="G19" i="42"/>
  <c r="H19" i="42" s="1"/>
  <c r="G18" i="42"/>
  <c r="H18" i="42" s="1"/>
  <c r="G17" i="42"/>
  <c r="H17" i="42" s="1"/>
  <c r="G16" i="42"/>
  <c r="H16" i="42" s="1"/>
  <c r="G15" i="42"/>
  <c r="H15" i="42" s="1"/>
  <c r="G15" i="41"/>
  <c r="H15" i="41" s="1"/>
  <c r="G14" i="41"/>
  <c r="G27" i="41"/>
  <c r="H27" i="41" s="1"/>
  <c r="G26" i="41"/>
  <c r="H26" i="41" s="1"/>
  <c r="G62" i="41"/>
  <c r="Y88" i="43"/>
  <c r="L54" i="42"/>
  <c r="M54" i="42" s="1"/>
  <c r="L40" i="42"/>
  <c r="M40" i="42" s="1"/>
  <c r="M36" i="41"/>
  <c r="R23" i="40" s="1"/>
  <c r="M48" i="41"/>
  <c r="R34" i="40" s="1"/>
  <c r="M72" i="41"/>
  <c r="R29" i="40" s="1"/>
  <c r="C83" i="43"/>
  <c r="D83" i="43"/>
  <c r="E83" i="43"/>
  <c r="F83" i="43"/>
  <c r="G83" i="43"/>
  <c r="H83" i="43"/>
  <c r="I83" i="43"/>
  <c r="J83" i="43"/>
  <c r="K83" i="43"/>
  <c r="L83" i="43"/>
  <c r="M83" i="43"/>
  <c r="N83" i="43"/>
  <c r="U35" i="44"/>
  <c r="U38" i="44" s="1"/>
  <c r="V83" i="43"/>
  <c r="T83" i="43"/>
  <c r="G14" i="42"/>
  <c r="Q33" i="40"/>
  <c r="Q32" i="40"/>
  <c r="Q31" i="40"/>
  <c r="Q25" i="40"/>
  <c r="Q36" i="40" l="1"/>
  <c r="E23" i="40"/>
  <c r="Q23" i="40" s="1"/>
  <c r="E35" i="40"/>
  <c r="Q35" i="40" s="1"/>
  <c r="H14" i="41"/>
  <c r="H73" i="41"/>
  <c r="H75" i="41" s="1"/>
  <c r="H55" i="42"/>
  <c r="J14" i="47"/>
  <c r="J76" i="47"/>
  <c r="J78" i="47" s="1"/>
  <c r="H14" i="42"/>
  <c r="H57" i="42"/>
  <c r="J39" i="40"/>
  <c r="P80" i="41"/>
  <c r="H62" i="41"/>
  <c r="P83" i="41"/>
  <c r="Q20" i="40"/>
  <c r="M24" i="41"/>
  <c r="R20" i="40" s="1"/>
  <c r="R40" i="40" s="1"/>
  <c r="V35" i="44"/>
  <c r="V38" i="44" s="1"/>
  <c r="S35" i="44"/>
  <c r="S38" i="44" s="1"/>
  <c r="T35" i="44"/>
  <c r="T38" i="44" s="1"/>
  <c r="Q35" i="44"/>
  <c r="Q38" i="44" s="1"/>
  <c r="R35" i="44"/>
  <c r="R38" i="44" s="1"/>
  <c r="S83" i="43"/>
  <c r="S86" i="43" s="1"/>
  <c r="Q83" i="43"/>
  <c r="Q84" i="43" s="1"/>
  <c r="U83" i="43"/>
  <c r="U86" i="43" s="1"/>
  <c r="R83" i="43"/>
  <c r="R84" i="43" s="1"/>
  <c r="U36" i="44"/>
  <c r="Q29" i="40"/>
  <c r="Q24" i="40"/>
  <c r="D89" i="47"/>
  <c r="Q21" i="40"/>
  <c r="D84" i="41"/>
  <c r="P84" i="41" s="1"/>
  <c r="V84" i="43"/>
  <c r="V86" i="43"/>
  <c r="D66" i="42"/>
  <c r="T86" i="43"/>
  <c r="T84" i="43"/>
  <c r="O40" i="42"/>
  <c r="R25" i="40" s="1"/>
  <c r="N40" i="42"/>
  <c r="D67" i="42" s="1"/>
  <c r="N54" i="42"/>
  <c r="D68" i="42" s="1"/>
  <c r="O54" i="42"/>
  <c r="R31" i="40" s="1"/>
  <c r="E38" i="40" l="1"/>
  <c r="Q40" i="40"/>
  <c r="E40" i="40"/>
  <c r="G39" i="40"/>
  <c r="G41" i="40"/>
  <c r="F39" i="40"/>
  <c r="F41" i="40"/>
  <c r="H41" i="40"/>
  <c r="H39" i="40"/>
  <c r="I39" i="40"/>
  <c r="I41" i="40"/>
  <c r="P39" i="40"/>
  <c r="K39" i="40"/>
  <c r="O39" i="40"/>
  <c r="M39" i="40"/>
  <c r="N39" i="40"/>
  <c r="R86" i="43"/>
  <c r="S84" i="43"/>
  <c r="V36" i="44"/>
  <c r="T36" i="44"/>
  <c r="Q39" i="44"/>
  <c r="R36" i="44"/>
  <c r="S36" i="44"/>
  <c r="Q86" i="43"/>
  <c r="U84" i="43"/>
  <c r="Q36" i="44"/>
  <c r="H60" i="42"/>
  <c r="Q28" i="40"/>
  <c r="Q27" i="40"/>
  <c r="Q30" i="40"/>
  <c r="Q26" i="40"/>
  <c r="R38" i="40"/>
  <c r="R41" i="40" s="1"/>
  <c r="M74" i="41"/>
  <c r="E39" i="40" l="1"/>
  <c r="E41" i="40"/>
  <c r="P41" i="40"/>
  <c r="J41" i="40"/>
  <c r="L41" i="40"/>
  <c r="L39" i="40"/>
  <c r="R39" i="40"/>
  <c r="O41" i="40"/>
  <c r="K41" i="40"/>
  <c r="M41" i="40"/>
  <c r="N41" i="40"/>
  <c r="Q87" i="43"/>
  <c r="Q89" i="43" s="1"/>
  <c r="Q41" i="44"/>
  <c r="Q38" i="40"/>
  <c r="Q41" i="40" s="1"/>
  <c r="Q39" i="40" l="1"/>
</calcChain>
</file>

<file path=xl/sharedStrings.xml><?xml version="1.0" encoding="utf-8"?>
<sst xmlns="http://schemas.openxmlformats.org/spreadsheetml/2006/main" count="446" uniqueCount="259">
  <si>
    <t>その他</t>
    <rPh sb="2" eb="3">
      <t>タ</t>
    </rPh>
    <phoneticPr fontId="2"/>
  </si>
  <si>
    <t>割引率</t>
    <rPh sb="0" eb="2">
      <t>ワリビキ</t>
    </rPh>
    <rPh sb="2" eb="3">
      <t>リツ</t>
    </rPh>
    <phoneticPr fontId="2"/>
  </si>
  <si>
    <t>システム構築費</t>
    <rPh sb="4" eb="6">
      <t>コウチク</t>
    </rPh>
    <rPh sb="6" eb="7">
      <t>ヒ</t>
    </rPh>
    <phoneticPr fontId="2"/>
  </si>
  <si>
    <t>作業体制</t>
    <rPh sb="0" eb="2">
      <t>サギョウ</t>
    </rPh>
    <rPh sb="2" eb="4">
      <t>タイセイ</t>
    </rPh>
    <phoneticPr fontId="2"/>
  </si>
  <si>
    <t>備考</t>
    <rPh sb="0" eb="2">
      <t>ビコウ</t>
    </rPh>
    <phoneticPr fontId="2"/>
  </si>
  <si>
    <t>4月</t>
    <rPh sb="1" eb="2">
      <t>ガツ</t>
    </rPh>
    <phoneticPr fontId="2"/>
  </si>
  <si>
    <t>5月</t>
  </si>
  <si>
    <t>6月</t>
  </si>
  <si>
    <t>7月</t>
  </si>
  <si>
    <t>8月</t>
  </si>
  <si>
    <t>9月</t>
  </si>
  <si>
    <t>10月</t>
  </si>
  <si>
    <t>11月</t>
  </si>
  <si>
    <t>12月</t>
  </si>
  <si>
    <t>1月</t>
    <rPh sb="1" eb="2">
      <t>ガツ</t>
    </rPh>
    <phoneticPr fontId="2"/>
  </si>
  <si>
    <t>2月</t>
    <rPh sb="1" eb="2">
      <t>ガツ</t>
    </rPh>
    <phoneticPr fontId="2"/>
  </si>
  <si>
    <t>3月</t>
    <rPh sb="1" eb="2">
      <t>ガツ</t>
    </rPh>
    <phoneticPr fontId="2"/>
  </si>
  <si>
    <t>作業内容と作業内訳</t>
    <rPh sb="0" eb="2">
      <t>サギョウ</t>
    </rPh>
    <rPh sb="2" eb="4">
      <t>ナイヨウ</t>
    </rPh>
    <rPh sb="5" eb="7">
      <t>サギョウ</t>
    </rPh>
    <rPh sb="7" eb="9">
      <t>ウチワケ</t>
    </rPh>
    <phoneticPr fontId="2"/>
  </si>
  <si>
    <t>PM</t>
    <phoneticPr fontId="2"/>
  </si>
  <si>
    <t>PG</t>
    <phoneticPr fontId="2"/>
  </si>
  <si>
    <t>技術者単価（千円・人月）</t>
    <rPh sb="0" eb="3">
      <t>ギジュツシャ</t>
    </rPh>
    <rPh sb="3" eb="5">
      <t>タンカ</t>
    </rPh>
    <rPh sb="6" eb="8">
      <t>センエン</t>
    </rPh>
    <rPh sb="9" eb="10">
      <t>ヒト</t>
    </rPh>
    <rPh sb="10" eb="11">
      <t>ゲツ</t>
    </rPh>
    <phoneticPr fontId="2"/>
  </si>
  <si>
    <t>運用SE</t>
    <rPh sb="0" eb="2">
      <t>ウンヨウ</t>
    </rPh>
    <phoneticPr fontId="2"/>
  </si>
  <si>
    <t>分類</t>
    <rPh sb="0" eb="2">
      <t>ブンルイ</t>
    </rPh>
    <phoneticPr fontId="2"/>
  </si>
  <si>
    <t>調達方法</t>
    <rPh sb="0" eb="2">
      <t>チョウタツ</t>
    </rPh>
    <rPh sb="2" eb="4">
      <t>ホウホウ</t>
    </rPh>
    <phoneticPr fontId="2"/>
  </si>
  <si>
    <t>標準価格</t>
    <rPh sb="0" eb="2">
      <t>ヒョウジュン</t>
    </rPh>
    <rPh sb="2" eb="4">
      <t>カカク</t>
    </rPh>
    <phoneticPr fontId="2"/>
  </si>
  <si>
    <t>リース</t>
    <phoneticPr fontId="2"/>
  </si>
  <si>
    <t>更新日</t>
    <rPh sb="0" eb="3">
      <t>コウシンビ</t>
    </rPh>
    <phoneticPr fontId="2"/>
  </si>
  <si>
    <t>品名・サービス名</t>
    <phoneticPr fontId="2"/>
  </si>
  <si>
    <t>単位</t>
    <phoneticPr fontId="2"/>
  </si>
  <si>
    <t>提供価格合計</t>
    <rPh sb="0" eb="2">
      <t>テイキョウ</t>
    </rPh>
    <rPh sb="2" eb="4">
      <t>カカク</t>
    </rPh>
    <rPh sb="4" eb="6">
      <t>ゴウケイ</t>
    </rPh>
    <phoneticPr fontId="2"/>
  </si>
  <si>
    <t>標準価格合計</t>
    <rPh sb="0" eb="2">
      <t>ヒョウジュン</t>
    </rPh>
    <rPh sb="2" eb="4">
      <t>カカク</t>
    </rPh>
    <rPh sb="4" eb="6">
      <t>ゴウケイ</t>
    </rPh>
    <rPh sb="5" eb="6">
      <t>ケイ</t>
    </rPh>
    <phoneticPr fontId="2"/>
  </si>
  <si>
    <t>標準単価</t>
    <rPh sb="0" eb="2">
      <t>ヒョウジュン</t>
    </rPh>
    <rPh sb="2" eb="4">
      <t>タンカ</t>
    </rPh>
    <phoneticPr fontId="2"/>
  </si>
  <si>
    <t>サービス利用</t>
    <rPh sb="4" eb="6">
      <t>リヨウ</t>
    </rPh>
    <phoneticPr fontId="2"/>
  </si>
  <si>
    <t>明細種類</t>
    <rPh sb="0" eb="2">
      <t>メイサイ</t>
    </rPh>
    <rPh sb="2" eb="4">
      <t>シュルイ</t>
    </rPh>
    <phoneticPr fontId="2"/>
  </si>
  <si>
    <t>システム構築版</t>
    <rPh sb="4" eb="6">
      <t>コウチク</t>
    </rPh>
    <rPh sb="6" eb="7">
      <t>バン</t>
    </rPh>
    <phoneticPr fontId="2"/>
  </si>
  <si>
    <t>システム運用保守版</t>
    <rPh sb="4" eb="6">
      <t>ウンヨウ</t>
    </rPh>
    <rPh sb="6" eb="8">
      <t>ホシュ</t>
    </rPh>
    <rPh sb="8" eb="9">
      <t>バン</t>
    </rPh>
    <phoneticPr fontId="2"/>
  </si>
  <si>
    <t>機器調達費
（ハードウェア、周辺機器等）</t>
    <rPh sb="0" eb="2">
      <t>キキ</t>
    </rPh>
    <rPh sb="2" eb="4">
      <t>チョウタツ</t>
    </rPh>
    <rPh sb="4" eb="5">
      <t>ヒ</t>
    </rPh>
    <rPh sb="14" eb="16">
      <t>シュウヘン</t>
    </rPh>
    <rPh sb="16" eb="18">
      <t>キキ</t>
    </rPh>
    <rPh sb="18" eb="19">
      <t>ナド</t>
    </rPh>
    <phoneticPr fontId="2"/>
  </si>
  <si>
    <t>通信運搬費
（ネットワーク利用料等）</t>
    <rPh sb="0" eb="2">
      <t>ツウシン</t>
    </rPh>
    <rPh sb="2" eb="4">
      <t>ウンパン</t>
    </rPh>
    <rPh sb="4" eb="5">
      <t>ヒ</t>
    </rPh>
    <rPh sb="13" eb="16">
      <t>リヨウリョウ</t>
    </rPh>
    <rPh sb="16" eb="17">
      <t>ナド</t>
    </rPh>
    <phoneticPr fontId="2"/>
  </si>
  <si>
    <t>単位（円）</t>
    <phoneticPr fontId="2"/>
  </si>
  <si>
    <t>システム運用保守費
（技術者作業費）</t>
    <rPh sb="4" eb="6">
      <t>ウンヨウ</t>
    </rPh>
    <rPh sb="6" eb="8">
      <t>ホシュ</t>
    </rPh>
    <rPh sb="8" eb="9">
      <t>ヒ</t>
    </rPh>
    <rPh sb="11" eb="14">
      <t>ギジュツシャ</t>
    </rPh>
    <rPh sb="14" eb="16">
      <t>サギョウ</t>
    </rPh>
    <rPh sb="16" eb="17">
      <t>ヒ</t>
    </rPh>
    <phoneticPr fontId="2"/>
  </si>
  <si>
    <t>提供価格
（リース元金）</t>
    <rPh sb="0" eb="2">
      <t>テイキョウ</t>
    </rPh>
    <rPh sb="2" eb="4">
      <t>カカク</t>
    </rPh>
    <rPh sb="9" eb="11">
      <t>ガンキン</t>
    </rPh>
    <phoneticPr fontId="2"/>
  </si>
  <si>
    <t>数量</t>
    <rPh sb="0" eb="2">
      <t>スウリョウ</t>
    </rPh>
    <phoneticPr fontId="2"/>
  </si>
  <si>
    <t>提供価格</t>
    <rPh sb="0" eb="2">
      <t>テイキョウ</t>
    </rPh>
    <rPh sb="2" eb="4">
      <t>カカク</t>
    </rPh>
    <phoneticPr fontId="2"/>
  </si>
  <si>
    <t>リース料率</t>
    <rPh sb="3" eb="4">
      <t>リョウ</t>
    </rPh>
    <rPh sb="4" eb="5">
      <t>リツ</t>
    </rPh>
    <phoneticPr fontId="2"/>
  </si>
  <si>
    <t>月額リース料</t>
    <rPh sb="0" eb="2">
      <t>ゲツガク</t>
    </rPh>
    <rPh sb="5" eb="6">
      <t>リョウ</t>
    </rPh>
    <phoneticPr fontId="2"/>
  </si>
  <si>
    <t>リース期間月数</t>
    <rPh sb="3" eb="5">
      <t>キカン</t>
    </rPh>
    <rPh sb="5" eb="7">
      <t>ツキスウ</t>
    </rPh>
    <phoneticPr fontId="2"/>
  </si>
  <si>
    <t>リース料総額</t>
    <rPh sb="3" eb="4">
      <t>リョウ</t>
    </rPh>
    <rPh sb="4" eb="6">
      <t>ソウガク</t>
    </rPh>
    <phoneticPr fontId="2"/>
  </si>
  <si>
    <t>提供価格合計
（リース元金）</t>
    <rPh sb="0" eb="2">
      <t>テイキョウ</t>
    </rPh>
    <rPh sb="2" eb="4">
      <t>カカク</t>
    </rPh>
    <rPh sb="4" eb="6">
      <t>ゴウケイ</t>
    </rPh>
    <phoneticPr fontId="2"/>
  </si>
  <si>
    <t>工数合計（人時）</t>
    <rPh sb="0" eb="2">
      <t>コウスウ</t>
    </rPh>
    <rPh sb="2" eb="4">
      <t>ゴウケイ</t>
    </rPh>
    <rPh sb="5" eb="6">
      <t>ニン</t>
    </rPh>
    <rPh sb="6" eb="7">
      <t>ジ</t>
    </rPh>
    <phoneticPr fontId="2"/>
  </si>
  <si>
    <t>工数合計（人月）</t>
    <rPh sb="0" eb="2">
      <t>コウスウ</t>
    </rPh>
    <rPh sb="2" eb="4">
      <t>ゴウケイ</t>
    </rPh>
    <rPh sb="5" eb="6">
      <t>ニン</t>
    </rPh>
    <rPh sb="6" eb="7">
      <t>ゲツ</t>
    </rPh>
    <phoneticPr fontId="2"/>
  </si>
  <si>
    <t>標準価格合計（円）</t>
    <rPh sb="0" eb="2">
      <t>ヒョウジュン</t>
    </rPh>
    <rPh sb="2" eb="4">
      <t>カカク</t>
    </rPh>
    <rPh sb="4" eb="6">
      <t>ゴウケイ</t>
    </rPh>
    <rPh sb="7" eb="8">
      <t>エン</t>
    </rPh>
    <phoneticPr fontId="2"/>
  </si>
  <si>
    <t>提供価格合計（円）</t>
    <rPh sb="0" eb="2">
      <t>テイキョウ</t>
    </rPh>
    <rPh sb="2" eb="4">
      <t>カカク</t>
    </rPh>
    <rPh sb="4" eb="6">
      <t>ゴウケイ</t>
    </rPh>
    <rPh sb="7" eb="8">
      <t>エン</t>
    </rPh>
    <phoneticPr fontId="2"/>
  </si>
  <si>
    <t>システム名</t>
    <rPh sb="4" eb="5">
      <t>メイ</t>
    </rPh>
    <phoneticPr fontId="2"/>
  </si>
  <si>
    <t>システム名</t>
    <phoneticPr fontId="2"/>
  </si>
  <si>
    <t>作成日</t>
    <phoneticPr fontId="2"/>
  </si>
  <si>
    <t>システム利用費
（ASPサービス利用料等）</t>
    <rPh sb="4" eb="6">
      <t>リヨウ</t>
    </rPh>
    <rPh sb="6" eb="7">
      <t>ヒ</t>
    </rPh>
    <rPh sb="16" eb="19">
      <t>リヨウリョウ</t>
    </rPh>
    <rPh sb="19" eb="20">
      <t>トウ</t>
    </rPh>
    <phoneticPr fontId="2"/>
  </si>
  <si>
    <t>購入</t>
    <rPh sb="0" eb="2">
      <t>コウニュウ</t>
    </rPh>
    <phoneticPr fontId="2"/>
  </si>
  <si>
    <t>購入</t>
    <phoneticPr fontId="2"/>
  </si>
  <si>
    <t>単位（円）</t>
    <rPh sb="0" eb="2">
      <t>タンイ</t>
    </rPh>
    <rPh sb="3" eb="4">
      <t>エン</t>
    </rPh>
    <phoneticPr fontId="2"/>
  </si>
  <si>
    <t>作業内訳</t>
    <rPh sb="0" eb="2">
      <t>サギョウ</t>
    </rPh>
    <rPh sb="2" eb="4">
      <t>ウチワケ</t>
    </rPh>
    <phoneticPr fontId="2"/>
  </si>
  <si>
    <t>人数</t>
    <rPh sb="0" eb="2">
      <t>ニンズウ</t>
    </rPh>
    <phoneticPr fontId="2"/>
  </si>
  <si>
    <t>上流SE</t>
  </si>
  <si>
    <t>下流SE</t>
  </si>
  <si>
    <t>PG</t>
  </si>
  <si>
    <t>OP</t>
    <phoneticPr fontId="2"/>
  </si>
  <si>
    <t>上流SE</t>
    <rPh sb="0" eb="2">
      <t>ジョウリュウ</t>
    </rPh>
    <phoneticPr fontId="2"/>
  </si>
  <si>
    <t>下流SE</t>
    <rPh sb="0" eb="2">
      <t>カリュウ</t>
    </rPh>
    <phoneticPr fontId="2"/>
  </si>
  <si>
    <t>作業内容（選択式）</t>
    <rPh sb="0" eb="2">
      <t>サギョウ</t>
    </rPh>
    <rPh sb="2" eb="4">
      <t>ナイヨウ</t>
    </rPh>
    <rPh sb="5" eb="7">
      <t>センタク</t>
    </rPh>
    <rPh sb="7" eb="8">
      <t>シキ</t>
    </rPh>
    <phoneticPr fontId="2"/>
  </si>
  <si>
    <t>合計割引率</t>
    <rPh sb="0" eb="2">
      <t>ゴウケイ</t>
    </rPh>
    <rPh sb="2" eb="4">
      <t>ワリビキ</t>
    </rPh>
    <rPh sb="4" eb="5">
      <t>リツ</t>
    </rPh>
    <phoneticPr fontId="2"/>
  </si>
  <si>
    <t>技術者レベル
（選択式）</t>
    <rPh sb="0" eb="3">
      <t>ギジュツシャ</t>
    </rPh>
    <rPh sb="8" eb="10">
      <t>センタク</t>
    </rPh>
    <rPh sb="10" eb="11">
      <t>シキ</t>
    </rPh>
    <phoneticPr fontId="2"/>
  </si>
  <si>
    <t>担当課（担当者）</t>
    <rPh sb="0" eb="2">
      <t>タントウ</t>
    </rPh>
    <rPh sb="2" eb="3">
      <t>カ</t>
    </rPh>
    <rPh sb="4" eb="7">
      <t>タントウシャ</t>
    </rPh>
    <phoneticPr fontId="2"/>
  </si>
  <si>
    <t>作業スケジュール/作業時間（単位：時間）</t>
    <rPh sb="0" eb="2">
      <t>サギョウ</t>
    </rPh>
    <rPh sb="9" eb="11">
      <t>サギョウ</t>
    </rPh>
    <rPh sb="11" eb="13">
      <t>ジカン</t>
    </rPh>
    <rPh sb="14" eb="16">
      <t>タンイ</t>
    </rPh>
    <rPh sb="17" eb="19">
      <t>ジカン</t>
    </rPh>
    <phoneticPr fontId="2"/>
  </si>
  <si>
    <t>技術者レベル/作業時間（単位：時間）</t>
    <rPh sb="0" eb="3">
      <t>ギジュツシャ</t>
    </rPh>
    <rPh sb="7" eb="9">
      <t>サギョウ</t>
    </rPh>
    <rPh sb="9" eb="11">
      <t>ジカン</t>
    </rPh>
    <rPh sb="12" eb="14">
      <t>タンイ</t>
    </rPh>
    <rPh sb="15" eb="17">
      <t>ジカン</t>
    </rPh>
    <phoneticPr fontId="2"/>
  </si>
  <si>
    <t>年額リース料</t>
    <rPh sb="0" eb="2">
      <t>ネンガク</t>
    </rPh>
    <rPh sb="5" eb="6">
      <t>リョウ</t>
    </rPh>
    <phoneticPr fontId="2"/>
  </si>
  <si>
    <t>月別・技術者別
(人月）</t>
    <rPh sb="0" eb="2">
      <t>ツキベツ</t>
    </rPh>
    <rPh sb="3" eb="6">
      <t>ギジュツシャ</t>
    </rPh>
    <rPh sb="6" eb="7">
      <t>ベツ</t>
    </rPh>
    <rPh sb="9" eb="10">
      <t>ニン</t>
    </rPh>
    <rPh sb="10" eb="11">
      <t>ゲツ</t>
    </rPh>
    <phoneticPr fontId="2"/>
  </si>
  <si>
    <t>運用SE</t>
    <phoneticPr fontId="2"/>
  </si>
  <si>
    <t>機器調達費（購入）</t>
    <rPh sb="0" eb="2">
      <t>キキ</t>
    </rPh>
    <rPh sb="2" eb="4">
      <t>チョウタツ</t>
    </rPh>
    <rPh sb="4" eb="5">
      <t>ヒ</t>
    </rPh>
    <rPh sb="6" eb="8">
      <t>コウニュウ</t>
    </rPh>
    <phoneticPr fontId="2"/>
  </si>
  <si>
    <t>ソフトウェア調達費（購入）</t>
    <rPh sb="6" eb="8">
      <t>チョウタツ</t>
    </rPh>
    <rPh sb="8" eb="9">
      <t>ヒ</t>
    </rPh>
    <rPh sb="10" eb="12">
      <t>コウニュウ</t>
    </rPh>
    <phoneticPr fontId="2"/>
  </si>
  <si>
    <t>小計</t>
  </si>
  <si>
    <t>参照値</t>
    <rPh sb="0" eb="2">
      <t>サンショウ</t>
    </rPh>
    <rPh sb="2" eb="3">
      <t>チ</t>
    </rPh>
    <phoneticPr fontId="2"/>
  </si>
  <si>
    <t>合計値</t>
    <rPh sb="0" eb="2">
      <t>ゴウケイ</t>
    </rPh>
    <rPh sb="2" eb="3">
      <t>チ</t>
    </rPh>
    <phoneticPr fontId="2"/>
  </si>
  <si>
    <t>ソフトウェア調達費（リース）</t>
    <phoneticPr fontId="2"/>
  </si>
  <si>
    <t>費用発生
年度</t>
    <rPh sb="0" eb="2">
      <t>ヒヨウ</t>
    </rPh>
    <rPh sb="2" eb="4">
      <t>ハッセイ</t>
    </rPh>
    <rPh sb="5" eb="7">
      <t>ネンド</t>
    </rPh>
    <phoneticPr fontId="2"/>
  </si>
  <si>
    <t>提供金額</t>
    <rPh sb="0" eb="2">
      <t>テイキョウ</t>
    </rPh>
    <rPh sb="2" eb="4">
      <t>キンガク</t>
    </rPh>
    <phoneticPr fontId="2"/>
  </si>
  <si>
    <t>リース料小計</t>
    <rPh sb="3" eb="4">
      <t>リョウ</t>
    </rPh>
    <rPh sb="4" eb="6">
      <t>ショウケイ</t>
    </rPh>
    <phoneticPr fontId="2"/>
  </si>
  <si>
    <t>作成日</t>
  </si>
  <si>
    <t>システムID</t>
    <phoneticPr fontId="2"/>
  </si>
  <si>
    <t>貴社名（担当者）</t>
    <rPh sb="0" eb="1">
      <t>キ</t>
    </rPh>
    <rPh sb="1" eb="2">
      <t>シャ</t>
    </rPh>
    <rPh sb="2" eb="3">
      <t>メイ</t>
    </rPh>
    <rPh sb="4" eb="7">
      <t>タントウシャ</t>
    </rPh>
    <phoneticPr fontId="2"/>
  </si>
  <si>
    <t>年度別経費内訳(税抜）</t>
    <rPh sb="0" eb="2">
      <t>ネンド</t>
    </rPh>
    <rPh sb="2" eb="3">
      <t>ベツ</t>
    </rPh>
    <rPh sb="3" eb="5">
      <t>ケイヒ</t>
    </rPh>
    <rPh sb="5" eb="7">
      <t>ウチワケ</t>
    </rPh>
    <phoneticPr fontId="2"/>
  </si>
  <si>
    <t>貴社名（担当者）</t>
    <rPh sb="0" eb="2">
      <t>キシャ</t>
    </rPh>
    <rPh sb="2" eb="3">
      <t>メイ</t>
    </rPh>
    <rPh sb="4" eb="7">
      <t>タントウシャ</t>
    </rPh>
    <phoneticPr fontId="2"/>
  </si>
  <si>
    <t>　</t>
    <phoneticPr fontId="2"/>
  </si>
  <si>
    <t>年度</t>
    <rPh sb="0" eb="2">
      <t>ネンド</t>
    </rPh>
    <phoneticPr fontId="2"/>
  </si>
  <si>
    <t>技術者費用小計（千円）</t>
    <rPh sb="0" eb="3">
      <t>ギジュツシャ</t>
    </rPh>
    <rPh sb="3" eb="5">
      <t>ヒヨウ</t>
    </rPh>
    <rPh sb="5" eb="7">
      <t>ショウケイ</t>
    </rPh>
    <rPh sb="8" eb="10">
      <t>センエン</t>
    </rPh>
    <phoneticPr fontId="2"/>
  </si>
  <si>
    <t>～</t>
    <phoneticPr fontId="2"/>
  </si>
  <si>
    <t>8月</t>
    <phoneticPr fontId="2"/>
  </si>
  <si>
    <t>リース版</t>
    <rPh sb="3" eb="4">
      <t>バン</t>
    </rPh>
    <phoneticPr fontId="2"/>
  </si>
  <si>
    <t>機器調達費（レンタル）</t>
    <rPh sb="0" eb="2">
      <t>キキ</t>
    </rPh>
    <rPh sb="2" eb="4">
      <t>チョウタツ</t>
    </rPh>
    <rPh sb="4" eb="5">
      <t>ヒ</t>
    </rPh>
    <phoneticPr fontId="2"/>
  </si>
  <si>
    <t>ソフトウェア調達費（レンタル）</t>
    <rPh sb="6" eb="8">
      <t>チョウタツ</t>
    </rPh>
    <rPh sb="8" eb="9">
      <t>ヒ</t>
    </rPh>
    <phoneticPr fontId="2"/>
  </si>
  <si>
    <t>月額/年額</t>
    <rPh sb="3" eb="5">
      <t>ネンガク</t>
    </rPh>
    <phoneticPr fontId="2"/>
  </si>
  <si>
    <t>月数</t>
    <rPh sb="0" eb="1">
      <t>ツキ</t>
    </rPh>
    <rPh sb="1" eb="2">
      <t>スウ</t>
    </rPh>
    <phoneticPr fontId="2"/>
  </si>
  <si>
    <t>購入版</t>
    <rPh sb="0" eb="2">
      <t>コウニュウ</t>
    </rPh>
    <rPh sb="2" eb="3">
      <t>バン</t>
    </rPh>
    <phoneticPr fontId="2"/>
  </si>
  <si>
    <t>レンタル・サービス利用版</t>
    <rPh sb="9" eb="11">
      <t>リヨウ</t>
    </rPh>
    <rPh sb="11" eb="12">
      <t>バン</t>
    </rPh>
    <phoneticPr fontId="2"/>
  </si>
  <si>
    <t>レンタル・サービス利用</t>
    <rPh sb="9" eb="11">
      <t>リヨウ</t>
    </rPh>
    <phoneticPr fontId="2"/>
  </si>
  <si>
    <t>レンタル</t>
    <phoneticPr fontId="2"/>
  </si>
  <si>
    <t>機器調達費（リース）</t>
    <phoneticPr fontId="2"/>
  </si>
  <si>
    <t>その他（リース）</t>
    <phoneticPr fontId="2"/>
  </si>
  <si>
    <t>その他（レンタル・サービス利用）</t>
    <rPh sb="2" eb="3">
      <t>タ</t>
    </rPh>
    <rPh sb="13" eb="15">
      <t>リヨウ</t>
    </rPh>
    <phoneticPr fontId="2"/>
  </si>
  <si>
    <t>ソフトウェア調達費
（業務システム等のパッケージ製品、ミドルウェア製品等）</t>
    <rPh sb="6" eb="8">
      <t>チョウタツ</t>
    </rPh>
    <rPh sb="8" eb="9">
      <t>ヒ</t>
    </rPh>
    <rPh sb="11" eb="13">
      <t>ギョウム</t>
    </rPh>
    <rPh sb="17" eb="18">
      <t>ナド</t>
    </rPh>
    <rPh sb="24" eb="26">
      <t>セイヒン</t>
    </rPh>
    <rPh sb="33" eb="35">
      <t>セイヒン</t>
    </rPh>
    <rPh sb="35" eb="36">
      <t>ナド</t>
    </rPh>
    <phoneticPr fontId="2"/>
  </si>
  <si>
    <t>設備利用費
（データセンター利用料等）</t>
    <rPh sb="0" eb="2">
      <t>セツビ</t>
    </rPh>
    <rPh sb="2" eb="4">
      <t>リヨウ</t>
    </rPh>
    <rPh sb="4" eb="5">
      <t>ヒ</t>
    </rPh>
    <rPh sb="14" eb="17">
      <t>リヨウリョウ</t>
    </rPh>
    <rPh sb="17" eb="18">
      <t>ナド</t>
    </rPh>
    <phoneticPr fontId="2"/>
  </si>
  <si>
    <t>システム調達企画の種別</t>
    <rPh sb="4" eb="6">
      <t>チョウタツ</t>
    </rPh>
    <rPh sb="6" eb="8">
      <t>キカク</t>
    </rPh>
    <rPh sb="9" eb="11">
      <t>シュベツ</t>
    </rPh>
    <phoneticPr fontId="2"/>
  </si>
  <si>
    <t>年度</t>
    <rPh sb="0" eb="2">
      <t>ネンド</t>
    </rPh>
    <phoneticPr fontId="2"/>
  </si>
  <si>
    <t>合計金額
(税抜）</t>
    <phoneticPr fontId="2"/>
  </si>
  <si>
    <t>機器調達費（レンタル）</t>
    <phoneticPr fontId="2"/>
  </si>
  <si>
    <t>ソフトウェア調達費（レンタル）</t>
    <phoneticPr fontId="2"/>
  </si>
  <si>
    <t>その他（レンタル・サービス利用）</t>
    <phoneticPr fontId="2"/>
  </si>
  <si>
    <t>システム利用費（サービス利用）</t>
    <phoneticPr fontId="2"/>
  </si>
  <si>
    <t>システム利用費（サービス利用）</t>
    <phoneticPr fontId="2"/>
  </si>
  <si>
    <t>通信運搬費（サービス利用）</t>
    <phoneticPr fontId="2"/>
  </si>
  <si>
    <t>設備利用費（サービス利用）</t>
    <phoneticPr fontId="2"/>
  </si>
  <si>
    <t>設備利用費（サービス利用）</t>
    <phoneticPr fontId="2"/>
  </si>
  <si>
    <t>ソフトウェア調達費（購入）</t>
    <phoneticPr fontId="2"/>
  </si>
  <si>
    <t>機器調達費（購入）</t>
    <phoneticPr fontId="2"/>
  </si>
  <si>
    <t>機器調達費（リース）</t>
  </si>
  <si>
    <t>ソフトウェア調達費（リース）</t>
  </si>
  <si>
    <t>その他（リース）</t>
  </si>
  <si>
    <t>調達管理番号</t>
    <rPh sb="0" eb="2">
      <t>チョウタツ</t>
    </rPh>
    <rPh sb="2" eb="4">
      <t>カンリ</t>
    </rPh>
    <rPh sb="4" eb="6">
      <t>バンゴウ</t>
    </rPh>
    <phoneticPr fontId="2"/>
  </si>
  <si>
    <t>調達管理番号</t>
    <rPh sb="0" eb="2">
      <t>チョウタツ</t>
    </rPh>
    <rPh sb="2" eb="4">
      <t>カンリ</t>
    </rPh>
    <rPh sb="4" eb="6">
      <t>バンゴウ</t>
    </rPh>
    <phoneticPr fontId="2"/>
  </si>
  <si>
    <t>技術者費用小計(千円）</t>
    <rPh sb="0" eb="3">
      <t>ギジュツシャ</t>
    </rPh>
    <rPh sb="3" eb="5">
      <t>ヒヨウ</t>
    </rPh>
    <rPh sb="5" eb="7">
      <t>ショウケイ</t>
    </rPh>
    <rPh sb="8" eb="9">
      <t>セン</t>
    </rPh>
    <rPh sb="9" eb="10">
      <t>エン</t>
    </rPh>
    <phoneticPr fontId="2"/>
  </si>
  <si>
    <r>
      <rPr>
        <b/>
        <sz val="10"/>
        <color indexed="10"/>
        <rFont val="HGP創英角ｺﾞｼｯｸUB"/>
        <family val="3"/>
        <charset val="128"/>
      </rPr>
      <t>　≪「内訳明細　購入版」を作成する上での注意点≫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各分類ごとに、「品名・サービス名」、「数量」、「単位」、「標準単価」、「提供価格」及び
　　　 「費用発生年度」を記載してください。（金額は税抜です。）
　　　 ※グレー部分は自動計算されます。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8" eb="10">
      <t>コウニュウ</t>
    </rPh>
    <rPh sb="10" eb="11">
      <t>バン</t>
    </rPh>
    <rPh sb="20" eb="23">
      <t>チュウイテン</t>
    </rPh>
    <rPh sb="98" eb="99">
      <t>カク</t>
    </rPh>
    <rPh sb="99" eb="101">
      <t>ブンルイ</t>
    </rPh>
    <rPh sb="106" eb="108">
      <t>ヒンメイ</t>
    </rPh>
    <rPh sb="113" eb="114">
      <t>メイ</t>
    </rPh>
    <rPh sb="117" eb="119">
      <t>スウリョウ</t>
    </rPh>
    <rPh sb="122" eb="124">
      <t>タンイ</t>
    </rPh>
    <rPh sb="127" eb="129">
      <t>ヒョウジュン</t>
    </rPh>
    <rPh sb="129" eb="131">
      <t>タンカ</t>
    </rPh>
    <rPh sb="134" eb="136">
      <t>テイキョウ</t>
    </rPh>
    <rPh sb="136" eb="138">
      <t>カカク</t>
    </rPh>
    <rPh sb="139" eb="140">
      <t>オヨ</t>
    </rPh>
    <rPh sb="147" eb="149">
      <t>ヒヨウ</t>
    </rPh>
    <rPh sb="149" eb="151">
      <t>ハッセイ</t>
    </rPh>
    <rPh sb="151" eb="153">
      <t>ネンド</t>
    </rPh>
    <rPh sb="155" eb="157">
      <t>キサイ</t>
    </rPh>
    <rPh sb="165" eb="167">
      <t>キンガク</t>
    </rPh>
    <rPh sb="168" eb="169">
      <t>ゼイ</t>
    </rPh>
    <rPh sb="169" eb="170">
      <t>ヌ</t>
    </rPh>
    <rPh sb="267" eb="270">
      <t>ニュウリョクジ</t>
    </rPh>
    <rPh sb="271" eb="274">
      <t>フグアイ</t>
    </rPh>
    <rPh sb="278" eb="280">
      <t>バアイ</t>
    </rPh>
    <rPh sb="284" eb="286">
      <t>ホゴ</t>
    </rPh>
    <rPh sb="287" eb="288">
      <t>ハズ</t>
    </rPh>
    <rPh sb="308" eb="310">
      <t>スウシキ</t>
    </rPh>
    <rPh sb="311" eb="313">
      <t>ヘンコウ</t>
    </rPh>
    <phoneticPr fontId="2"/>
  </si>
  <si>
    <r>
      <rPr>
        <b/>
        <sz val="10"/>
        <color indexed="10"/>
        <rFont val="HGP創英角ｺﾞｼｯｸUB"/>
        <family val="3"/>
        <charset val="128"/>
      </rPr>
      <t>　≪「内訳明細　リース版」を作成する上での注意点≫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各分類ごとに、「品名・サービス名」、「数量」、「単位」、「標準単価」及び「提供価格」
　　　 を記載してください。（金額は税抜です。）
　　　 ※グレー部分は自動計算されます。　
　③　「リース料率」及び「リース期間月数」を記載してください。
　④　前提条件等あれば「備考」に記載してください。
　⑤  この明細で自動計算された小計値は「集約版」の各合計値と整合性チェックが行われます。
　⑥　入力時に不具合があった場合、シート保護を外していただいてかまいませんが、
　　　 数式は変更しないでください。</t>
    </r>
    <rPh sb="21" eb="24">
      <t>チュウイテン</t>
    </rPh>
    <rPh sb="133" eb="134">
      <t>オヨ</t>
    </rPh>
    <rPh sb="196" eb="198">
      <t>リョウリツ</t>
    </rPh>
    <rPh sb="199" eb="200">
      <t>オヨ</t>
    </rPh>
    <rPh sb="205" eb="207">
      <t>キカン</t>
    </rPh>
    <rPh sb="207" eb="209">
      <t>ツキスウ</t>
    </rPh>
    <rPh sb="211" eb="213">
      <t>キサイ</t>
    </rPh>
    <phoneticPr fontId="2"/>
  </si>
  <si>
    <t>システムID</t>
    <phoneticPr fontId="2"/>
  </si>
  <si>
    <t>システム名</t>
    <phoneticPr fontId="2"/>
  </si>
  <si>
    <t>作成日</t>
    <phoneticPr fontId="2"/>
  </si>
  <si>
    <t>品名・サービス名</t>
    <phoneticPr fontId="2"/>
  </si>
  <si>
    <t>単位</t>
    <phoneticPr fontId="2"/>
  </si>
  <si>
    <t>通信運搬費（サービス利用）</t>
    <phoneticPr fontId="2"/>
  </si>
  <si>
    <t>02.プロジェクト管理</t>
    <phoneticPr fontId="2"/>
  </si>
  <si>
    <t>【様式8】見積書（改修の実績）</t>
    <rPh sb="1" eb="3">
      <t>ヨウシキ</t>
    </rPh>
    <rPh sb="5" eb="8">
      <t>ミツモリショ</t>
    </rPh>
    <rPh sb="9" eb="11">
      <t>カイシュウ</t>
    </rPh>
    <rPh sb="12" eb="14">
      <t>ジッセキ</t>
    </rPh>
    <phoneticPr fontId="2"/>
  </si>
  <si>
    <t>システムID</t>
    <phoneticPr fontId="2"/>
  </si>
  <si>
    <t>システム名</t>
    <phoneticPr fontId="2"/>
  </si>
  <si>
    <t>作成日</t>
    <phoneticPr fontId="2"/>
  </si>
  <si>
    <t>改修内容</t>
    <rPh sb="0" eb="2">
      <t>カイシュウ</t>
    </rPh>
    <rPh sb="2" eb="4">
      <t>ナイヨウ</t>
    </rPh>
    <phoneticPr fontId="2"/>
  </si>
  <si>
    <t>自治体
規模
（人口）</t>
    <rPh sb="0" eb="3">
      <t>ジチタイ</t>
    </rPh>
    <rPh sb="4" eb="6">
      <t>キボ</t>
    </rPh>
    <rPh sb="8" eb="10">
      <t>ジンコウ</t>
    </rPh>
    <phoneticPr fontId="2"/>
  </si>
  <si>
    <t>有償／無償</t>
    <rPh sb="0" eb="2">
      <t>ユウショウ</t>
    </rPh>
    <rPh sb="3" eb="5">
      <t>ムショウ</t>
    </rPh>
    <phoneticPr fontId="2"/>
  </si>
  <si>
    <t>購入費</t>
    <rPh sb="0" eb="3">
      <t>コウニュウヒ</t>
    </rPh>
    <phoneticPr fontId="2"/>
  </si>
  <si>
    <t>システム
構築費</t>
    <rPh sb="5" eb="7">
      <t>コウチク</t>
    </rPh>
    <rPh sb="7" eb="8">
      <t>ヒ</t>
    </rPh>
    <phoneticPr fontId="2"/>
  </si>
  <si>
    <t>備考</t>
    <rPh sb="0" eb="2">
      <t>ビコウ</t>
    </rPh>
    <phoneticPr fontId="2"/>
  </si>
  <si>
    <t>ソフトウェア
保守費</t>
    <rPh sb="7" eb="9">
      <t>ホシュ</t>
    </rPh>
    <rPh sb="9" eb="10">
      <t>ヒ</t>
    </rPh>
    <phoneticPr fontId="2"/>
  </si>
  <si>
    <t>システム
利用費</t>
    <rPh sb="5" eb="7">
      <t>リヨウ</t>
    </rPh>
    <rPh sb="7" eb="8">
      <t>ヒ</t>
    </rPh>
    <phoneticPr fontId="2"/>
  </si>
  <si>
    <t>通信
運搬費</t>
    <phoneticPr fontId="2"/>
  </si>
  <si>
    <t>設備
利用費</t>
    <rPh sb="0" eb="2">
      <t>セツビ</t>
    </rPh>
    <rPh sb="3" eb="5">
      <t>リヨウ</t>
    </rPh>
    <rPh sb="5" eb="6">
      <t>ヒ</t>
    </rPh>
    <phoneticPr fontId="2"/>
  </si>
  <si>
    <t>年額
増額分</t>
    <rPh sb="0" eb="2">
      <t>ネンガク</t>
    </rPh>
    <rPh sb="3" eb="5">
      <t>ゾウガク</t>
    </rPh>
    <rPh sb="5" eb="6">
      <t>ブン</t>
    </rPh>
    <phoneticPr fontId="2"/>
  </si>
  <si>
    <t>01.プロジェクト計画</t>
    <phoneticPr fontId="2"/>
  </si>
  <si>
    <t>03.要件定義_カスタマイズ調整</t>
    <rPh sb="14" eb="16">
      <t>チョウセイ</t>
    </rPh>
    <phoneticPr fontId="2"/>
  </si>
  <si>
    <t>04.基本設計</t>
    <rPh sb="3" eb="5">
      <t>キホン</t>
    </rPh>
    <rPh sb="5" eb="7">
      <t>セッケイ</t>
    </rPh>
    <phoneticPr fontId="2"/>
  </si>
  <si>
    <t>05.運用設計</t>
    <rPh sb="3" eb="5">
      <t>ウンヨウ</t>
    </rPh>
    <rPh sb="5" eb="7">
      <t>セッケイ</t>
    </rPh>
    <phoneticPr fontId="2"/>
  </si>
  <si>
    <t>06.製造_詳細設計</t>
    <rPh sb="3" eb="5">
      <t>セイゾウ</t>
    </rPh>
    <rPh sb="6" eb="8">
      <t>ショウサイ</t>
    </rPh>
    <rPh sb="8" eb="10">
      <t>セッケイ</t>
    </rPh>
    <phoneticPr fontId="2"/>
  </si>
  <si>
    <t>06.製造_製造・単体テスト</t>
    <rPh sb="3" eb="5">
      <t>セイゾウ</t>
    </rPh>
    <rPh sb="6" eb="8">
      <t>セイゾウ</t>
    </rPh>
    <rPh sb="9" eb="11">
      <t>タンタイ</t>
    </rPh>
    <phoneticPr fontId="2"/>
  </si>
  <si>
    <t>06.製造_結合テスト</t>
    <rPh sb="3" eb="5">
      <t>セイゾウ</t>
    </rPh>
    <rPh sb="6" eb="8">
      <t>ケツゴウ</t>
    </rPh>
    <phoneticPr fontId="2"/>
  </si>
  <si>
    <t>09.研修</t>
    <rPh sb="3" eb="5">
      <t>ケンシュウ</t>
    </rPh>
    <phoneticPr fontId="2"/>
  </si>
  <si>
    <t>10.運用テスト_ユーザテスト</t>
    <rPh sb="3" eb="5">
      <t>ウンヨウ</t>
    </rPh>
    <phoneticPr fontId="2"/>
  </si>
  <si>
    <t>10.運用テスト_非機能要件テスト</t>
    <rPh sb="3" eb="5">
      <t>ウンヨウ</t>
    </rPh>
    <rPh sb="9" eb="10">
      <t>ヒ</t>
    </rPh>
    <rPh sb="10" eb="12">
      <t>キノウ</t>
    </rPh>
    <rPh sb="12" eb="14">
      <t>ヨウケン</t>
    </rPh>
    <phoneticPr fontId="2"/>
  </si>
  <si>
    <t>10.運用テスト_連携テスト</t>
    <rPh sb="3" eb="5">
      <t>ウンヨウ</t>
    </rPh>
    <rPh sb="9" eb="11">
      <t>レンケイ</t>
    </rPh>
    <phoneticPr fontId="2"/>
  </si>
  <si>
    <t>11.データ移行手順の確立</t>
    <rPh sb="6" eb="8">
      <t>イコウ</t>
    </rPh>
    <rPh sb="8" eb="10">
      <t>テジュン</t>
    </rPh>
    <rPh sb="11" eb="13">
      <t>カクリツ</t>
    </rPh>
    <phoneticPr fontId="2"/>
  </si>
  <si>
    <t>12.切替_切替計画</t>
    <rPh sb="3" eb="5">
      <t>キリカエ</t>
    </rPh>
    <rPh sb="6" eb="8">
      <t>キリカエ</t>
    </rPh>
    <rPh sb="8" eb="10">
      <t>ケイカク</t>
    </rPh>
    <phoneticPr fontId="2"/>
  </si>
  <si>
    <t>12.切替_リハーサル・本番切替</t>
    <rPh sb="3" eb="5">
      <t>キリカエ</t>
    </rPh>
    <rPh sb="12" eb="14">
      <t>ホンバン</t>
    </rPh>
    <rPh sb="14" eb="16">
      <t>キリカエ</t>
    </rPh>
    <phoneticPr fontId="2"/>
  </si>
  <si>
    <t>システム
運用保守費</t>
    <rPh sb="5" eb="7">
      <t>ウンヨウ</t>
    </rPh>
    <rPh sb="7" eb="9">
      <t>ホシュ</t>
    </rPh>
    <rPh sb="9" eb="10">
      <t>ヒ</t>
    </rPh>
    <phoneticPr fontId="2"/>
  </si>
  <si>
    <t>ソフトウェア保守費（購入）</t>
    <rPh sb="8" eb="9">
      <t>ヒ</t>
    </rPh>
    <phoneticPr fontId="2"/>
  </si>
  <si>
    <t>ソフトウェア保守費
（更新費用、サポートパック費用等）</t>
    <rPh sb="6" eb="8">
      <t>ホシュ</t>
    </rPh>
    <rPh sb="8" eb="9">
      <t>ヒ</t>
    </rPh>
    <rPh sb="11" eb="13">
      <t>コウシン</t>
    </rPh>
    <rPh sb="12" eb="13">
      <t>シン</t>
    </rPh>
    <rPh sb="13" eb="15">
      <t>ヒヨウ</t>
    </rPh>
    <rPh sb="23" eb="24">
      <t>ヒ</t>
    </rPh>
    <rPh sb="24" eb="25">
      <t>ヨウ</t>
    </rPh>
    <rPh sb="25" eb="26">
      <t>ナド</t>
    </rPh>
    <phoneticPr fontId="2"/>
  </si>
  <si>
    <t>税率(%)</t>
    <rPh sb="0" eb="2">
      <t>ゼイリツ</t>
    </rPh>
    <phoneticPr fontId="2"/>
  </si>
  <si>
    <t>総合計(税込）</t>
    <rPh sb="0" eb="2">
      <t>ソウゴウ</t>
    </rPh>
    <rPh sb="2" eb="3">
      <t>ケイ</t>
    </rPh>
    <rPh sb="4" eb="6">
      <t>ゼイコミ</t>
    </rPh>
    <phoneticPr fontId="2"/>
  </si>
  <si>
    <t>合計
(税抜）</t>
    <rPh sb="0" eb="2">
      <t>ゴウケイ</t>
    </rPh>
    <rPh sb="4" eb="5">
      <t>ゼイ</t>
    </rPh>
    <rPh sb="5" eb="6">
      <t>ヌ</t>
    </rPh>
    <phoneticPr fontId="2"/>
  </si>
  <si>
    <t>総合計（税抜）</t>
    <rPh sb="0" eb="2">
      <t>ソウゴウ</t>
    </rPh>
    <rPh sb="2" eb="3">
      <t>ケイ</t>
    </rPh>
    <rPh sb="4" eb="5">
      <t>ゼイ</t>
    </rPh>
    <rPh sb="5" eb="6">
      <t>ヌ</t>
    </rPh>
    <phoneticPr fontId="2"/>
  </si>
  <si>
    <t>（内訳）　一時経費（税抜）</t>
    <rPh sb="1" eb="3">
      <t>ウチワケ</t>
    </rPh>
    <rPh sb="5" eb="7">
      <t>イチジ</t>
    </rPh>
    <rPh sb="7" eb="9">
      <t>ケイヒ</t>
    </rPh>
    <rPh sb="10" eb="11">
      <t>ゼイ</t>
    </rPh>
    <rPh sb="11" eb="12">
      <t>ヌ</t>
    </rPh>
    <phoneticPr fontId="2"/>
  </si>
  <si>
    <t>（内訳）　経常経費（税抜）</t>
    <rPh sb="1" eb="3">
      <t>ウチワケ</t>
    </rPh>
    <rPh sb="5" eb="7">
      <t>ケイジョウ</t>
    </rPh>
    <rPh sb="7" eb="9">
      <t>ケイヒ</t>
    </rPh>
    <rPh sb="10" eb="11">
      <t>ゼイ</t>
    </rPh>
    <rPh sb="11" eb="12">
      <t>ヌ</t>
    </rPh>
    <phoneticPr fontId="2"/>
  </si>
  <si>
    <t>ソフトウェア保守費（購入）</t>
  </si>
  <si>
    <t>その他（購入）</t>
  </si>
  <si>
    <t>その他（購入）</t>
    <phoneticPr fontId="2"/>
  </si>
  <si>
    <t>ソフトウェア保守費（サービス利用）</t>
  </si>
  <si>
    <t>ソフトウェア保守費（サービス利用）</t>
    <phoneticPr fontId="2"/>
  </si>
  <si>
    <t>02性能管理</t>
    <phoneticPr fontId="2"/>
  </si>
  <si>
    <t>01障害対応</t>
    <rPh sb="2" eb="4">
      <t>ショウガイ</t>
    </rPh>
    <rPh sb="4" eb="6">
      <t>タイオウ</t>
    </rPh>
    <phoneticPr fontId="34"/>
  </si>
  <si>
    <t>01性能情報収集</t>
    <phoneticPr fontId="2"/>
  </si>
  <si>
    <t>作業内容（大項目）</t>
    <rPh sb="0" eb="2">
      <t>サギョウ</t>
    </rPh>
    <rPh sb="2" eb="4">
      <t>ナイヨウ</t>
    </rPh>
    <rPh sb="5" eb="8">
      <t>ダイコウモク</t>
    </rPh>
    <phoneticPr fontId="2"/>
  </si>
  <si>
    <t>開発工程</t>
    <rPh sb="0" eb="2">
      <t>カイハツ</t>
    </rPh>
    <rPh sb="2" eb="4">
      <t>コウテイ</t>
    </rPh>
    <phoneticPr fontId="2"/>
  </si>
  <si>
    <r>
      <rPr>
        <b/>
        <sz val="10"/>
        <rFont val="HGP創英角ｺﾞｼｯｸUB"/>
        <family val="3"/>
        <charset val="128"/>
      </rPr>
      <t>　</t>
    </r>
    <r>
      <rPr>
        <b/>
        <sz val="10"/>
        <color indexed="10"/>
        <rFont val="HGP創英角ｺﾞｼｯｸUB"/>
        <family val="3"/>
        <charset val="128"/>
      </rPr>
      <t>≪「集約版」を作成する上での注意点≫
　</t>
    </r>
    <r>
      <rPr>
        <sz val="10"/>
        <rFont val="HGP創英角ｺﾞｼｯｸUB"/>
        <family val="3"/>
        <charset val="128"/>
      </rPr>
      <t>①　貴社の見積書（社印を押印したもの）のＰＤＦ（カラー）と、この見積書（エクセル形式）を併せてメールで提出してください。
  　　 貴社の見積書（社印を押印したもの）は書面でも提出してください。
　②　「貴社名（担当者）」及び「作成日」を記載してください。提出後に見積書の修正を行った場合は、「更新日」を記載してください。
　③　「年度別経費内訳（税抜）」に年度を記載してください。
　④  「分類」、「調達方法」ごとに「明細種類」に該当する各「内訳明細」シートを選択し、各見積明細を作成してください。
　⑤　「年度別経費内訳(税抜）」に金額を税抜で記載してください。
　　　 ※「明細種類」が「購入版」又は「レンタル・サービス利用版」の金額は各「内訳明細」シートから自動集計されます。
　　　 ※合計金額等のグレー部分は自動計算されます。　
　⑥　「税率(%)」に適用する消費税率を記載してください。　　
　⑦　見積有効期限等の前提条件等あれば「備考」に記載してください。リース期間や利用期間は開始年月及び終了年月を記載してください。
　⑧　レイアウトの変更をしないでください。
　⑨　各「内訳明細」シートの小計と、このシートの合計金額が整合性がとれていない場合は、セルが赤くなりますので、修正してください。
　⑩　入力時に不具合があった場合、シート保護を外していただいてかまいませんが、数式は変更しないでください。</t>
    </r>
    <rPh sb="3" eb="5">
      <t>シュウヤク</t>
    </rPh>
    <rPh sb="5" eb="6">
      <t>ハン</t>
    </rPh>
    <rPh sb="15" eb="18">
      <t>チュウイテン</t>
    </rPh>
    <rPh sb="65" eb="66">
      <t>アワ</t>
    </rPh>
    <rPh sb="123" eb="125">
      <t>キシャ</t>
    </rPh>
    <rPh sb="125" eb="126">
      <t>メイ</t>
    </rPh>
    <rPh sb="127" eb="130">
      <t>タントウシャ</t>
    </rPh>
    <rPh sb="132" eb="133">
      <t>オヨ</t>
    </rPh>
    <rPh sb="135" eb="137">
      <t>サクセイ</t>
    </rPh>
    <rPh sb="137" eb="138">
      <t>ヒ</t>
    </rPh>
    <rPh sb="140" eb="142">
      <t>キサイ</t>
    </rPh>
    <rPh sb="149" eb="151">
      <t>テイシュツ</t>
    </rPh>
    <rPh sb="151" eb="152">
      <t>ゴ</t>
    </rPh>
    <rPh sb="153" eb="155">
      <t>ミツ</t>
    </rPh>
    <rPh sb="155" eb="156">
      <t>ショ</t>
    </rPh>
    <rPh sb="157" eb="159">
      <t>シュウセイ</t>
    </rPh>
    <rPh sb="160" eb="161">
      <t>オコナ</t>
    </rPh>
    <rPh sb="163" eb="165">
      <t>バアイ</t>
    </rPh>
    <rPh sb="168" eb="170">
      <t>コウシン</t>
    </rPh>
    <rPh sb="170" eb="171">
      <t>ヒ</t>
    </rPh>
    <rPh sb="173" eb="175">
      <t>キサイ</t>
    </rPh>
    <rPh sb="196" eb="197">
      <t>ヌ</t>
    </rPh>
    <rPh sb="200" eb="202">
      <t>ネンド</t>
    </rPh>
    <rPh sb="203" eb="205">
      <t>キサイ</t>
    </rPh>
    <rPh sb="232" eb="234">
      <t>メイサイ</t>
    </rPh>
    <rPh sb="234" eb="236">
      <t>シュルイ</t>
    </rPh>
    <rPh sb="242" eb="243">
      <t>カク</t>
    </rPh>
    <rPh sb="244" eb="246">
      <t>ウチワケ</t>
    </rPh>
    <rPh sb="246" eb="248">
      <t>メイサイ</t>
    </rPh>
    <rPh sb="253" eb="255">
      <t>センタク</t>
    </rPh>
    <rPh sb="257" eb="258">
      <t>カク</t>
    </rPh>
    <rPh sb="258" eb="260">
      <t>ミツ</t>
    </rPh>
    <rPh sb="260" eb="262">
      <t>メイサイ</t>
    </rPh>
    <rPh sb="290" eb="292">
      <t>キンガク</t>
    </rPh>
    <rPh sb="293" eb="294">
      <t>ゼイ</t>
    </rPh>
    <rPh sb="294" eb="295">
      <t>ヌ</t>
    </rPh>
    <rPh sb="296" eb="298">
      <t>キサイ</t>
    </rPh>
    <rPh sb="312" eb="314">
      <t>メイサイ</t>
    </rPh>
    <rPh sb="314" eb="316">
      <t>シュルイ</t>
    </rPh>
    <rPh sb="319" eb="321">
      <t>コウニュウ</t>
    </rPh>
    <rPh sb="321" eb="322">
      <t>バン</t>
    </rPh>
    <rPh sb="323" eb="324">
      <t>マタ</t>
    </rPh>
    <rPh sb="335" eb="337">
      <t>リヨウ</t>
    </rPh>
    <rPh sb="337" eb="338">
      <t>バン</t>
    </rPh>
    <rPh sb="340" eb="342">
      <t>キンガク</t>
    </rPh>
    <rPh sb="343" eb="344">
      <t>カク</t>
    </rPh>
    <rPh sb="345" eb="347">
      <t>ウチワケ</t>
    </rPh>
    <rPh sb="347" eb="349">
      <t>メイサイ</t>
    </rPh>
    <rPh sb="355" eb="357">
      <t>ジドウ</t>
    </rPh>
    <rPh sb="357" eb="359">
      <t>シュウケイ</t>
    </rPh>
    <rPh sb="370" eb="372">
      <t>ゴウケイ</t>
    </rPh>
    <rPh sb="372" eb="374">
      <t>キンガク</t>
    </rPh>
    <rPh sb="374" eb="375">
      <t>トウ</t>
    </rPh>
    <rPh sb="382" eb="384">
      <t>ジドウ</t>
    </rPh>
    <rPh sb="384" eb="386">
      <t>ケイサン</t>
    </rPh>
    <rPh sb="404" eb="406">
      <t>テキヨウ</t>
    </rPh>
    <rPh sb="408" eb="411">
      <t>ショウヒゼイ</t>
    </rPh>
    <rPh sb="411" eb="412">
      <t>リツ</t>
    </rPh>
    <rPh sb="413" eb="415">
      <t>キサイ</t>
    </rPh>
    <rPh sb="428" eb="430">
      <t>ミツ</t>
    </rPh>
    <rPh sb="430" eb="432">
      <t>ユウコウ</t>
    </rPh>
    <rPh sb="432" eb="434">
      <t>キゲン</t>
    </rPh>
    <rPh sb="434" eb="435">
      <t>ナド</t>
    </rPh>
    <rPh sb="445" eb="447">
      <t>ビコウ</t>
    </rPh>
    <rPh sb="461" eb="463">
      <t>キカン</t>
    </rPh>
    <rPh sb="464" eb="466">
      <t>リヨウ</t>
    </rPh>
    <rPh sb="466" eb="468">
      <t>キカン</t>
    </rPh>
    <rPh sb="473" eb="474">
      <t>オヨ</t>
    </rPh>
    <rPh sb="480" eb="482">
      <t>キサイ</t>
    </rPh>
    <rPh sb="499" eb="501">
      <t>ヘンコウ</t>
    </rPh>
    <rPh sb="515" eb="516">
      <t>カク</t>
    </rPh>
    <rPh sb="517" eb="519">
      <t>ウチワケ</t>
    </rPh>
    <rPh sb="519" eb="521">
      <t>メイサイ</t>
    </rPh>
    <rPh sb="526" eb="528">
      <t>ショウケイ</t>
    </rPh>
    <rPh sb="536" eb="538">
      <t>ゴウケイ</t>
    </rPh>
    <rPh sb="538" eb="540">
      <t>キンガク</t>
    </rPh>
    <rPh sb="541" eb="544">
      <t>セイゴウセイ</t>
    </rPh>
    <rPh sb="551" eb="553">
      <t>バアイ</t>
    </rPh>
    <rPh sb="558" eb="559">
      <t>アカ</t>
    </rPh>
    <rPh sb="567" eb="569">
      <t>シュウセイ</t>
    </rPh>
    <phoneticPr fontId="2"/>
  </si>
  <si>
    <t>単位（円）</t>
    <phoneticPr fontId="2"/>
  </si>
  <si>
    <t>レンタル・サービス利用費</t>
    <rPh sb="9" eb="11">
      <t>リヨウ</t>
    </rPh>
    <rPh sb="11" eb="12">
      <t>ヒ</t>
    </rPh>
    <phoneticPr fontId="2"/>
  </si>
  <si>
    <t>リース費</t>
    <rPh sb="3" eb="4">
      <t>ヒ</t>
    </rPh>
    <phoneticPr fontId="2"/>
  </si>
  <si>
    <t>機器調達費</t>
    <rPh sb="0" eb="2">
      <t>キキ</t>
    </rPh>
    <rPh sb="2" eb="4">
      <t>チョウタツ</t>
    </rPh>
    <rPh sb="4" eb="5">
      <t>ヒ</t>
    </rPh>
    <phoneticPr fontId="2"/>
  </si>
  <si>
    <t>ソフトウェア
調達費</t>
    <rPh sb="7" eb="9">
      <t>チョウタツ</t>
    </rPh>
    <rPh sb="9" eb="10">
      <t>ヒ</t>
    </rPh>
    <phoneticPr fontId="2"/>
  </si>
  <si>
    <r>
      <rPr>
        <b/>
        <sz val="11"/>
        <color indexed="10"/>
        <rFont val="HGP創英角ｺﾞｼｯｸUB"/>
        <family val="3"/>
        <charset val="128"/>
      </rPr>
      <t xml:space="preserve">　≪「改修の実績」を作成する上での注意点≫
</t>
    </r>
    <r>
      <rPr>
        <sz val="11"/>
        <color indexed="10"/>
        <rFont val="HGP創英角ｺﾞｼｯｸUB"/>
        <family val="3"/>
        <charset val="128"/>
      </rPr>
      <t>　</t>
    </r>
    <r>
      <rPr>
        <sz val="11"/>
        <rFont val="HGP創英角ｺﾞｼｯｸUB"/>
        <family val="3"/>
        <charset val="128"/>
      </rPr>
      <t>①　導入するシステムについて過去に行った改修の実績を記載してください。　本市と同規模の自治体での実績を記載してください。
    　 同規模の自治体で実績がない場合は、実績のある自治体でかまいません。
　②  改修が有償の場合、対応実績を購入費、レンタル・サービス利用費、リース費、システム構築費、システム運用保守費増額分を分けて記載してください。
　　　 システム運用保守増額分は、合計（税抜）の自動計算には含まれません。
　③　特筆すべき事項がある場合には、備考欄に記載してください。
　④　金額は税抜で記載してください。
　　　※グレー部分は自動計算されます。　  
　⑤　入力時に不具合があった場合、シート保護を外していただいてかまいませんが、数式は変更しないでください。　　</t>
    </r>
    <rPh sb="3" eb="5">
      <t>カイシュウ</t>
    </rPh>
    <rPh sb="6" eb="8">
      <t>ジッセキ</t>
    </rPh>
    <rPh sb="17" eb="20">
      <t>チュウイテン</t>
    </rPh>
    <rPh sb="25" eb="27">
      <t>ドウニュウ</t>
    </rPh>
    <rPh sb="40" eb="41">
      <t>オコナ</t>
    </rPh>
    <rPh sb="43" eb="45">
      <t>カイシュウ</t>
    </rPh>
    <rPh sb="46" eb="48">
      <t>ジッセキ</t>
    </rPh>
    <rPh sb="49" eb="51">
      <t>キサイ</t>
    </rPh>
    <rPh sb="128" eb="130">
      <t>カイシュウ</t>
    </rPh>
    <rPh sb="131" eb="133">
      <t>ユウショウ</t>
    </rPh>
    <rPh sb="134" eb="136">
      <t>バアイ</t>
    </rPh>
    <rPh sb="137" eb="139">
      <t>タイオウ</t>
    </rPh>
    <rPh sb="139" eb="141">
      <t>ジッセキ</t>
    </rPh>
    <rPh sb="142" eb="145">
      <t>コウニュウヒ</t>
    </rPh>
    <rPh sb="155" eb="157">
      <t>リヨウ</t>
    </rPh>
    <rPh sb="157" eb="158">
      <t>ヒ</t>
    </rPh>
    <rPh sb="162" eb="163">
      <t>ヒ</t>
    </rPh>
    <rPh sb="168" eb="170">
      <t>コウチク</t>
    </rPh>
    <rPh sb="170" eb="171">
      <t>ヒ</t>
    </rPh>
    <rPh sb="176" eb="178">
      <t>ウンヨウ</t>
    </rPh>
    <rPh sb="178" eb="180">
      <t>ホシュ</t>
    </rPh>
    <rPh sb="180" eb="181">
      <t>ヒ</t>
    </rPh>
    <rPh sb="181" eb="183">
      <t>ゾウガク</t>
    </rPh>
    <rPh sb="183" eb="184">
      <t>ブン</t>
    </rPh>
    <rPh sb="185" eb="186">
      <t>ワ</t>
    </rPh>
    <rPh sb="188" eb="190">
      <t>キサイ</t>
    </rPh>
    <rPh sb="206" eb="208">
      <t>ウンヨウ</t>
    </rPh>
    <rPh sb="208" eb="210">
      <t>ホシュ</t>
    </rPh>
    <rPh sb="210" eb="212">
      <t>ゾウガク</t>
    </rPh>
    <rPh sb="212" eb="213">
      <t>ブン</t>
    </rPh>
    <rPh sb="215" eb="217">
      <t>ゴウケイ</t>
    </rPh>
    <rPh sb="218" eb="219">
      <t>ゼイ</t>
    </rPh>
    <rPh sb="219" eb="220">
      <t>ヌ</t>
    </rPh>
    <rPh sb="222" eb="224">
      <t>ジドウ</t>
    </rPh>
    <rPh sb="224" eb="226">
      <t>ケイサン</t>
    </rPh>
    <rPh sb="228" eb="229">
      <t>フク</t>
    </rPh>
    <phoneticPr fontId="2"/>
  </si>
  <si>
    <t>07.環境構築_インフラ設計</t>
    <rPh sb="3" eb="5">
      <t>カンキョウ</t>
    </rPh>
    <rPh sb="5" eb="7">
      <t>コウチク</t>
    </rPh>
    <rPh sb="12" eb="14">
      <t>セッケイ</t>
    </rPh>
    <phoneticPr fontId="2"/>
  </si>
  <si>
    <t>07.環境構築_構築</t>
    <rPh sb="3" eb="5">
      <t>カンキョウ</t>
    </rPh>
    <rPh sb="5" eb="7">
      <t>コウチク</t>
    </rPh>
    <rPh sb="8" eb="10">
      <t>コウチク</t>
    </rPh>
    <phoneticPr fontId="2"/>
  </si>
  <si>
    <t>08.総合テスト</t>
    <rPh sb="3" eb="5">
      <t>ソウゴウ</t>
    </rPh>
    <phoneticPr fontId="2"/>
  </si>
  <si>
    <t>作業内訳（中項目）</t>
    <rPh sb="0" eb="2">
      <t>サギョウ</t>
    </rPh>
    <rPh sb="2" eb="4">
      <t>ウチワケ</t>
    </rPh>
    <rPh sb="5" eb="6">
      <t>チュウ</t>
    </rPh>
    <rPh sb="6" eb="8">
      <t>コウモク</t>
    </rPh>
    <phoneticPr fontId="2"/>
  </si>
  <si>
    <t>ハードウェア保守費
（サポートデスクパック費用等）</t>
    <rPh sb="6" eb="8">
      <t>ホシュ</t>
    </rPh>
    <rPh sb="8" eb="9">
      <t>ヒ</t>
    </rPh>
    <rPh sb="21" eb="22">
      <t>ヒ</t>
    </rPh>
    <rPh sb="22" eb="23">
      <t>ヨウ</t>
    </rPh>
    <rPh sb="23" eb="24">
      <t>ナド</t>
    </rPh>
    <phoneticPr fontId="2"/>
  </si>
  <si>
    <t>ハードウェア保守費（購入）</t>
    <rPh sb="8" eb="9">
      <t>ヒ</t>
    </rPh>
    <phoneticPr fontId="2"/>
  </si>
  <si>
    <t>ハードウェア保守費（購入）</t>
    <phoneticPr fontId="2"/>
  </si>
  <si>
    <t>03.要件定義</t>
    <phoneticPr fontId="2"/>
  </si>
  <si>
    <t>07.環境構築_テスト</t>
    <rPh sb="3" eb="5">
      <t>カンキョウ</t>
    </rPh>
    <rPh sb="5" eb="7">
      <t>コウチク</t>
    </rPh>
    <phoneticPr fontId="2"/>
  </si>
  <si>
    <t>01稼動管理</t>
    <rPh sb="2" eb="4">
      <t>カドウ</t>
    </rPh>
    <rPh sb="4" eb="6">
      <t>カンリ</t>
    </rPh>
    <phoneticPr fontId="34"/>
  </si>
  <si>
    <t>01システム稼働維持</t>
    <phoneticPr fontId="2"/>
  </si>
  <si>
    <t>02状態監視</t>
    <phoneticPr fontId="34"/>
  </si>
  <si>
    <t>03ジョブ実行管理</t>
    <phoneticPr fontId="2"/>
  </si>
  <si>
    <t>02性能情報報告</t>
    <phoneticPr fontId="2"/>
  </si>
  <si>
    <t>03機器管理</t>
    <phoneticPr fontId="34"/>
  </si>
  <si>
    <t>01予防保守</t>
    <phoneticPr fontId="34"/>
  </si>
  <si>
    <t>02品質管理</t>
    <phoneticPr fontId="2"/>
  </si>
  <si>
    <t>04障害管理</t>
    <phoneticPr fontId="2"/>
  </si>
  <si>
    <t>02問題管理</t>
    <phoneticPr fontId="2"/>
  </si>
  <si>
    <t>05セキュリティ管理</t>
    <rPh sb="8" eb="10">
      <t>カンリ</t>
    </rPh>
    <phoneticPr fontId="34"/>
  </si>
  <si>
    <t>01継続性管理</t>
    <phoneticPr fontId="2"/>
  </si>
  <si>
    <t>02ウィルス対策</t>
    <phoneticPr fontId="2"/>
  </si>
  <si>
    <t>03不正アクセス管理</t>
    <phoneticPr fontId="2"/>
  </si>
  <si>
    <t>04入退室管理</t>
    <phoneticPr fontId="2"/>
  </si>
  <si>
    <t>06運用支援</t>
    <rPh sb="2" eb="4">
      <t>ウンヨウ</t>
    </rPh>
    <rPh sb="4" eb="6">
      <t>シエン</t>
    </rPh>
    <phoneticPr fontId="34"/>
  </si>
  <si>
    <t>01問い合わせ対応</t>
    <phoneticPr fontId="34"/>
  </si>
  <si>
    <t>02利用環境管理</t>
    <rPh sb="2" eb="4">
      <t>リヨウ</t>
    </rPh>
    <rPh sb="4" eb="6">
      <t>カンキョウ</t>
    </rPh>
    <rPh sb="6" eb="8">
      <t>カンリ</t>
    </rPh>
    <phoneticPr fontId="34"/>
  </si>
  <si>
    <t>07構成管理</t>
    <rPh sb="2" eb="4">
      <t>コウセイ</t>
    </rPh>
    <rPh sb="4" eb="6">
      <t>カンリ</t>
    </rPh>
    <phoneticPr fontId="34"/>
  </si>
  <si>
    <t>01ネットワーク管理</t>
    <rPh sb="8" eb="10">
      <t>カンリ</t>
    </rPh>
    <phoneticPr fontId="34"/>
  </si>
  <si>
    <t>02ソフトウェア管理</t>
    <phoneticPr fontId="2"/>
  </si>
  <si>
    <t>03ドキュメント管理</t>
    <phoneticPr fontId="2"/>
  </si>
  <si>
    <t>08変更管理</t>
    <phoneticPr fontId="2"/>
  </si>
  <si>
    <t>01法制度改正等対応</t>
    <rPh sb="7" eb="8">
      <t>ナド</t>
    </rPh>
    <rPh sb="8" eb="10">
      <t>タイオウ</t>
    </rPh>
    <phoneticPr fontId="34"/>
  </si>
  <si>
    <t>02アップデート対応</t>
    <rPh sb="8" eb="10">
      <t>タイオウ</t>
    </rPh>
    <phoneticPr fontId="34"/>
  </si>
  <si>
    <t>03仕様変更</t>
    <rPh sb="2" eb="4">
      <t>シヨウ</t>
    </rPh>
    <rPh sb="4" eb="6">
      <t>ヘンコウ</t>
    </rPh>
    <phoneticPr fontId="34"/>
  </si>
  <si>
    <t>04リリース管理</t>
    <rPh sb="6" eb="8">
      <t>カンリ</t>
    </rPh>
    <phoneticPr fontId="2"/>
  </si>
  <si>
    <t>09バックアップ管理</t>
    <rPh sb="8" eb="10">
      <t>カンリ</t>
    </rPh>
    <phoneticPr fontId="34"/>
  </si>
  <si>
    <t>01バックアップ作業</t>
    <rPh sb="8" eb="10">
      <t>サギョウ</t>
    </rPh>
    <phoneticPr fontId="34"/>
  </si>
  <si>
    <t>02媒体管理</t>
    <rPh sb="2" eb="4">
      <t>バイタイ</t>
    </rPh>
    <rPh sb="4" eb="6">
      <t>カンリ</t>
    </rPh>
    <phoneticPr fontId="2"/>
  </si>
  <si>
    <t>03世代管理</t>
    <rPh sb="2" eb="4">
      <t>セダイ</t>
    </rPh>
    <rPh sb="4" eb="6">
      <t>カンリ</t>
    </rPh>
    <phoneticPr fontId="2"/>
  </si>
  <si>
    <t>04リストア管理</t>
    <rPh sb="6" eb="8">
      <t>カンリ</t>
    </rPh>
    <phoneticPr fontId="2"/>
  </si>
  <si>
    <t>10サービスレベル管理</t>
    <rPh sb="9" eb="11">
      <t>カンリ</t>
    </rPh>
    <phoneticPr fontId="34"/>
  </si>
  <si>
    <t>01運用実施管理</t>
    <rPh sb="2" eb="4">
      <t>ウンヨウ</t>
    </rPh>
    <rPh sb="4" eb="6">
      <t>ジッシ</t>
    </rPh>
    <rPh sb="6" eb="8">
      <t>カンリ</t>
    </rPh>
    <phoneticPr fontId="34"/>
  </si>
  <si>
    <t>02保守実施管理</t>
    <rPh sb="2" eb="4">
      <t>ホシュ</t>
    </rPh>
    <rPh sb="4" eb="6">
      <t>ジッシ</t>
    </rPh>
    <rPh sb="6" eb="8">
      <t>カンリ</t>
    </rPh>
    <phoneticPr fontId="2"/>
  </si>
  <si>
    <t>03実績管理</t>
    <rPh sb="2" eb="4">
      <t>ジッセキ</t>
    </rPh>
    <rPh sb="4" eb="6">
      <t>カンリ</t>
    </rPh>
    <phoneticPr fontId="2"/>
  </si>
  <si>
    <t>11その他</t>
    <rPh sb="4" eb="5">
      <t>タ</t>
    </rPh>
    <phoneticPr fontId="2"/>
  </si>
  <si>
    <t>01システム毎の個別内容</t>
    <rPh sb="6" eb="7">
      <t>ゴト</t>
    </rPh>
    <rPh sb="8" eb="10">
      <t>コベツ</t>
    </rPh>
    <rPh sb="10" eb="12">
      <t>ナイヨウ</t>
    </rPh>
    <phoneticPr fontId="2"/>
  </si>
  <si>
    <t>02業務サポート</t>
    <rPh sb="2" eb="4">
      <t>ギョウム</t>
    </rPh>
    <phoneticPr fontId="2"/>
  </si>
  <si>
    <r>
      <t>　</t>
    </r>
    <r>
      <rPr>
        <b/>
        <sz val="12"/>
        <color indexed="10"/>
        <rFont val="HGP創英角ｺﾞｼｯｸUB"/>
        <family val="3"/>
        <charset val="128"/>
      </rPr>
      <t xml:space="preserve">≪「内訳明細　システム構築版」を作成する上での注意点≫
</t>
    </r>
    <r>
      <rPr>
        <sz val="12"/>
        <color indexed="10"/>
        <rFont val="HGP創英角ｺﾞｼｯｸUB"/>
        <family val="3"/>
        <charset val="128"/>
      </rPr>
      <t>　</t>
    </r>
    <r>
      <rPr>
        <sz val="12"/>
        <rFont val="HGP創英角ｺﾞｼｯｸUB"/>
        <family val="3"/>
        <charset val="128"/>
      </rPr>
      <t>①　作業内容については、リストより選択してください。作業内訳については、選択した作業内容に基づき、作業内訳を記載してください。　</t>
    </r>
    <r>
      <rPr>
        <sz val="12"/>
        <color indexed="10"/>
        <rFont val="HGP創英角ｺﾞｼｯｸUB"/>
        <family val="3"/>
        <charset val="128"/>
      </rPr>
      <t>　
　</t>
    </r>
    <r>
      <rPr>
        <sz val="12"/>
        <rFont val="HGP創英角ｺﾞｼｯｸUB"/>
        <family val="3"/>
        <charset val="128"/>
      </rPr>
      <t>②　一つの作業内訳で技術者レベル（PM、上流SE、下流SE、PG、運用SE、OP）が複数になる場合は、技術者レベルごとに行を分けて記載してください。
    　 例：画面基本設計作成を上流SEと下流SEが対応する場合、下記の記載例を参照し、２行に分けて記載してください。</t>
    </r>
    <r>
      <rPr>
        <sz val="12"/>
        <color indexed="10"/>
        <rFont val="HGP創英角ｺﾞｼｯｸUB"/>
        <family val="3"/>
        <charset val="128"/>
      </rPr>
      <t xml:space="preserve">
</t>
    </r>
    <r>
      <rPr>
        <sz val="12"/>
        <rFont val="HGP創英角ｺﾞｼｯｸUB"/>
        <family val="3"/>
        <charset val="128"/>
      </rPr>
      <t>　③　金額は税抜で記載してください。
　　　 ※グレー部分は自動計算されます。　
　④　複数年度にまたがる場合は、年度ごとにこの「内訳明細　システム構築版」を作成してください。
　⑤　開発作業については、ステップ数又はＦＰ（ファンクションポイント）を備考欄に記載してください。
　⑥  1人月160時間で計算するため、作業スケジュールが1人月160時間を越えている場合には、セルが赤くなります。
　⑦　入力時に不具合があった場合、シート保護を外していただいてかまいませんが、数式は変更しないでください。</t>
    </r>
    <rPh sb="24" eb="27">
      <t>チュウイテン</t>
    </rPh>
    <rPh sb="32" eb="34">
      <t>サギョウ</t>
    </rPh>
    <rPh sb="34" eb="36">
      <t>ナイヨウ</t>
    </rPh>
    <rPh sb="56" eb="58">
      <t>サギョウ</t>
    </rPh>
    <rPh sb="58" eb="60">
      <t>ウチワケ</t>
    </rPh>
    <rPh sb="70" eb="72">
      <t>サギョウ</t>
    </rPh>
    <rPh sb="72" eb="74">
      <t>ナイヨウ</t>
    </rPh>
    <rPh sb="99" eb="100">
      <t>ヒト</t>
    </rPh>
    <rPh sb="102" eb="104">
      <t>サギョウ</t>
    </rPh>
    <rPh sb="104" eb="106">
      <t>ウチワケ</t>
    </rPh>
    <rPh sb="107" eb="110">
      <t>ギジュツシャ</t>
    </rPh>
    <rPh sb="117" eb="119">
      <t>ジョウリュウ</t>
    </rPh>
    <rPh sb="122" eb="124">
      <t>カリュウ</t>
    </rPh>
    <rPh sb="130" eb="132">
      <t>ウンヨウ</t>
    </rPh>
    <rPh sb="139" eb="141">
      <t>フクスウ</t>
    </rPh>
    <rPh sb="144" eb="146">
      <t>バアイ</t>
    </rPh>
    <rPh sb="148" eb="151">
      <t>ギジュツシャ</t>
    </rPh>
    <rPh sb="157" eb="158">
      <t>ギョウ</t>
    </rPh>
    <rPh sb="159" eb="160">
      <t>ワ</t>
    </rPh>
    <rPh sb="162" eb="164">
      <t>キサイ</t>
    </rPh>
    <rPh sb="178" eb="179">
      <t>レイ</t>
    </rPh>
    <rPh sb="180" eb="182">
      <t>ガメン</t>
    </rPh>
    <rPh sb="182" eb="184">
      <t>キホン</t>
    </rPh>
    <rPh sb="184" eb="186">
      <t>セッケイ</t>
    </rPh>
    <rPh sb="186" eb="188">
      <t>サクセイ</t>
    </rPh>
    <rPh sb="189" eb="191">
      <t>ジョウリュウ</t>
    </rPh>
    <rPh sb="194" eb="196">
      <t>カリュウ</t>
    </rPh>
    <rPh sb="199" eb="201">
      <t>タイオウ</t>
    </rPh>
    <rPh sb="203" eb="205">
      <t>バアイ</t>
    </rPh>
    <rPh sb="206" eb="208">
      <t>カキ</t>
    </rPh>
    <rPh sb="209" eb="211">
      <t>キサイ</t>
    </rPh>
    <rPh sb="211" eb="212">
      <t>レイ</t>
    </rPh>
    <rPh sb="213" eb="215">
      <t>サンショウ</t>
    </rPh>
    <rPh sb="218" eb="219">
      <t>ギョウ</t>
    </rPh>
    <rPh sb="220" eb="221">
      <t>ワ</t>
    </rPh>
    <rPh sb="223" eb="225">
      <t>キサイ</t>
    </rPh>
    <rPh sb="242" eb="244">
      <t>キサイ</t>
    </rPh>
    <rPh sb="325" eb="327">
      <t>カイハツ</t>
    </rPh>
    <rPh sb="327" eb="329">
      <t>サギョウ</t>
    </rPh>
    <rPh sb="339" eb="340">
      <t>スウ</t>
    </rPh>
    <rPh sb="340" eb="341">
      <t>マタ</t>
    </rPh>
    <rPh sb="358" eb="360">
      <t>ビコウ</t>
    </rPh>
    <rPh sb="360" eb="361">
      <t>ラン</t>
    </rPh>
    <rPh sb="362" eb="364">
      <t>キサイ</t>
    </rPh>
    <rPh sb="377" eb="378">
      <t>ニン</t>
    </rPh>
    <rPh sb="378" eb="379">
      <t>ゲツ</t>
    </rPh>
    <rPh sb="382" eb="384">
      <t>ジカン</t>
    </rPh>
    <rPh sb="385" eb="387">
      <t>ケイサン</t>
    </rPh>
    <rPh sb="392" eb="394">
      <t>サギョウ</t>
    </rPh>
    <rPh sb="402" eb="403">
      <t>ニン</t>
    </rPh>
    <rPh sb="403" eb="404">
      <t>ゲツ</t>
    </rPh>
    <rPh sb="407" eb="409">
      <t>ジカン</t>
    </rPh>
    <rPh sb="410" eb="411">
      <t>コ</t>
    </rPh>
    <rPh sb="415" eb="417">
      <t>バアイ</t>
    </rPh>
    <rPh sb="423" eb="424">
      <t>アカ</t>
    </rPh>
    <phoneticPr fontId="2"/>
  </si>
  <si>
    <t>ハードウェア保守費（サービス利用）</t>
    <phoneticPr fontId="2"/>
  </si>
  <si>
    <t>ハードウェア保守費（サービス利用）</t>
    <phoneticPr fontId="2"/>
  </si>
  <si>
    <r>
      <rPr>
        <b/>
        <sz val="10"/>
        <color indexed="10"/>
        <rFont val="HGP創英角ｺﾞｼｯｸUB"/>
        <family val="3"/>
        <charset val="128"/>
      </rPr>
      <t>　≪「内訳明細　レンタル・サービス利用版」を作成する上での注意点≫</t>
    </r>
    <r>
      <rPr>
        <sz val="10"/>
        <rFont val="HGP創英角ｺﾞｼｯｸUB"/>
        <family val="3"/>
        <charset val="128"/>
      </rPr>
      <t xml:space="preserve">
　①  「貴社名（担当者）」、「作成日」を記載してください。提出後に見積書の修正を行った場合は、
　　   「更新日」を記載してください。
　②　各分類ごとに、「品名・サービス名」、「数量」、「単位」、「月額/年額」、「標準単価」、「月数」、
　　　「提供価格」及び 「費用発生年度」を記載してください。（金額は税抜です。）
　　　※グレー部分は自動計算されます。
　　　※「月数」は「月額/年額」で月額を選択した場合のみ記載してください。
　③　前提条件等あれば「備考」に記載してください。
　④  この明細で入力された金額は「集約版」の年度別経費内訳に自動集計されます。
　⑤　入力時に不具合があった場合、シート保護を外していただいてかまいませんが、
　　　 数式は変更しないでください。</t>
    </r>
    <rPh sb="17" eb="19">
      <t>リヨウ</t>
    </rPh>
    <rPh sb="19" eb="20">
      <t>バン</t>
    </rPh>
    <rPh sb="29" eb="32">
      <t>チュウイテン</t>
    </rPh>
    <rPh sb="107" eb="108">
      <t>カク</t>
    </rPh>
    <rPh sb="108" eb="110">
      <t>ブンルイ</t>
    </rPh>
    <rPh sb="115" eb="117">
      <t>ヒンメイ</t>
    </rPh>
    <rPh sb="122" eb="123">
      <t>メイ</t>
    </rPh>
    <rPh sb="126" eb="128">
      <t>スウリョウ</t>
    </rPh>
    <rPh sb="131" eb="133">
      <t>タンイ</t>
    </rPh>
    <rPh sb="136" eb="138">
      <t>ゲツガク</t>
    </rPh>
    <rPh sb="139" eb="141">
      <t>ネンガク</t>
    </rPh>
    <rPh sb="144" eb="146">
      <t>ヒョウジュン</t>
    </rPh>
    <rPh sb="146" eb="148">
      <t>タンカ</t>
    </rPh>
    <rPh sb="151" eb="153">
      <t>ツキスウ</t>
    </rPh>
    <rPh sb="160" eb="162">
      <t>テイキョウ</t>
    </rPh>
    <rPh sb="162" eb="164">
      <t>カカク</t>
    </rPh>
    <rPh sb="165" eb="166">
      <t>オヨ</t>
    </rPh>
    <rPh sb="169" eb="171">
      <t>ヒヨウ</t>
    </rPh>
    <rPh sb="171" eb="173">
      <t>ハッセイ</t>
    </rPh>
    <rPh sb="173" eb="175">
      <t>ネンド</t>
    </rPh>
    <rPh sb="177" eb="179">
      <t>キサイ</t>
    </rPh>
    <rPh sb="187" eb="189">
      <t>キンガク</t>
    </rPh>
    <rPh sb="190" eb="191">
      <t>ゼイ</t>
    </rPh>
    <rPh sb="191" eb="192">
      <t>ヌ</t>
    </rPh>
    <rPh sb="287" eb="289">
      <t>メイサイ</t>
    </rPh>
    <rPh sb="290" eb="292">
      <t>ニュウリョク</t>
    </rPh>
    <rPh sb="295" eb="297">
      <t>キンガク</t>
    </rPh>
    <rPh sb="299" eb="301">
      <t>シュウヤク</t>
    </rPh>
    <rPh sb="301" eb="302">
      <t>ハン</t>
    </rPh>
    <rPh sb="312" eb="314">
      <t>ジドウ</t>
    </rPh>
    <rPh sb="314" eb="316">
      <t>シュウケイ</t>
    </rPh>
    <phoneticPr fontId="2"/>
  </si>
  <si>
    <t>内　カスタマイズ費用総額</t>
    <rPh sb="0" eb="1">
      <t>ウチ</t>
    </rPh>
    <rPh sb="8" eb="10">
      <t>ヒヨウ</t>
    </rPh>
    <rPh sb="10" eb="12">
      <t>ソウガク</t>
    </rPh>
    <phoneticPr fontId="2"/>
  </si>
  <si>
    <r>
      <rPr>
        <b/>
        <sz val="10"/>
        <color indexed="10"/>
        <rFont val="HGP創英角ｺﾞｼｯｸUB"/>
        <family val="3"/>
        <charset val="128"/>
      </rPr>
      <t xml:space="preserve">　≪「内訳明細　システム運用保守版」を作成する上での注意点≫
</t>
    </r>
    <r>
      <rPr>
        <sz val="10"/>
        <color indexed="10"/>
        <rFont val="HGP創英角ｺﾞｼｯｸUB"/>
        <family val="3"/>
        <charset val="128"/>
      </rPr>
      <t>　</t>
    </r>
    <r>
      <rPr>
        <sz val="10"/>
        <rFont val="HGP創英角ｺﾞｼｯｸUB"/>
        <family val="3"/>
        <charset val="128"/>
      </rPr>
      <t>①　作業内容と作業内訳については、【様式7】運用保守項目一覧表における大項目及び中項目を基に記載してください。
　     その際、大項目の記載内容を作業内容（大項目）に記載し、中項目の記載内容を作業内訳（中項目）に記載してください。
　②　一つの作業内訳で技術者レベル（PM、上流SE、下流SE、PG、運用SE、OP）が複数になる場合は、技術者レベルごとに行を分けて記載してください。
　　   例：ジョブ管理を運用SEとOPが対応する場合、下記の記載例を参照し、２行に分けて記載してください。　　　　　
　③　作業内容、作業内訳、作業スケジュール又は作業体制が年度によって異なる場合は、年度ごとにこの「内訳明細　システム運用保守版」を作成してください。
　④　金額は税抜で記載してください。</t>
    </r>
    <r>
      <rPr>
        <sz val="10"/>
        <color rgb="FFFF0000"/>
        <rFont val="HGP創英角ｺﾞｼｯｸUB"/>
        <family val="3"/>
        <charset val="128"/>
      </rPr>
      <t>本市では、運用保守費（システム及びソフトウェア）は初期導入費用の１０％以内を想定しています。</t>
    </r>
    <r>
      <rPr>
        <sz val="10"/>
        <rFont val="HGP創英角ｺﾞｼｯｸUB"/>
        <family val="3"/>
        <charset val="128"/>
      </rPr>
      <t xml:space="preserve">
　　   ※グレー部分は自動計算されます。
　⑤　想定される作業回数等を備考欄に記載してください。
　⑥　技術者費用ではないもの（サポートパック費用等）は「内訳明細　購入版」又は「内訳明細　レンタル・サービス利用版」を使用してください。
　⑦　1人月160時間で計算するため、作業スケジュールが1人月160時間を越えている場合には、セルが赤くなります。
　⑧　入力時に不具合があった場合、シート保護を外していただいてかまいませんが、数式は変更しないでください。</t>
    </r>
    <rPh sb="26" eb="29">
      <t>チュウイテン</t>
    </rPh>
    <rPh sb="67" eb="68">
      <t>ダイ</t>
    </rPh>
    <rPh sb="72" eb="73">
      <t>チュウ</t>
    </rPh>
    <rPh sb="98" eb="99">
      <t>ダイ</t>
    </rPh>
    <rPh sb="112" eb="115">
      <t>ダイコウモク</t>
    </rPh>
    <rPh sb="121" eb="122">
      <t>チュウ</t>
    </rPh>
    <rPh sb="135" eb="136">
      <t>チュウ</t>
    </rPh>
    <rPh sb="136" eb="138">
      <t>コウモク</t>
    </rPh>
    <rPh sb="236" eb="238">
      <t>カンリ</t>
    </rPh>
    <rPh sb="239" eb="241">
      <t>ウンヨウ</t>
    </rPh>
    <rPh sb="289" eb="291">
      <t>サギョウ</t>
    </rPh>
    <rPh sb="291" eb="293">
      <t>ナイヨウ</t>
    </rPh>
    <rPh sb="294" eb="296">
      <t>サギョウ</t>
    </rPh>
    <rPh sb="296" eb="298">
      <t>ウチワケ</t>
    </rPh>
    <rPh sb="299" eb="301">
      <t>サギョウ</t>
    </rPh>
    <rPh sb="307" eb="308">
      <t>マタ</t>
    </rPh>
    <rPh sb="309" eb="311">
      <t>サギョウ</t>
    </rPh>
    <rPh sb="311" eb="313">
      <t>タイセイ</t>
    </rPh>
    <rPh sb="314" eb="316">
      <t>ネンド</t>
    </rPh>
    <rPh sb="320" eb="321">
      <t>コト</t>
    </rPh>
    <rPh sb="323" eb="325">
      <t>バアイ</t>
    </rPh>
    <rPh sb="370" eb="372">
      <t>キサイ</t>
    </rPh>
    <rPh sb="379" eb="380">
      <t>ホン</t>
    </rPh>
    <rPh sb="380" eb="381">
      <t>シ</t>
    </rPh>
    <rPh sb="384" eb="386">
      <t>ウンヨウ</t>
    </rPh>
    <rPh sb="386" eb="388">
      <t>ホシュ</t>
    </rPh>
    <rPh sb="388" eb="389">
      <t>ヒ</t>
    </rPh>
    <rPh sb="394" eb="395">
      <t>オヨ</t>
    </rPh>
    <rPh sb="404" eb="406">
      <t>ショキ</t>
    </rPh>
    <rPh sb="406" eb="408">
      <t>ドウニュウ</t>
    </rPh>
    <rPh sb="408" eb="410">
      <t>ヒヨウ</t>
    </rPh>
    <rPh sb="414" eb="416">
      <t>イナイ</t>
    </rPh>
    <rPh sb="417" eb="419">
      <t>ソウテイ</t>
    </rPh>
    <rPh sb="451" eb="453">
      <t>ソウテイ</t>
    </rPh>
    <rPh sb="456" eb="458">
      <t>サギョウ</t>
    </rPh>
    <rPh sb="458" eb="460">
      <t>カイスウ</t>
    </rPh>
    <rPh sb="460" eb="461">
      <t>ナド</t>
    </rPh>
    <rPh sb="479" eb="482">
      <t>ギジュツシャ</t>
    </rPh>
    <rPh sb="482" eb="484">
      <t>ヒヨウ</t>
    </rPh>
    <rPh sb="498" eb="500">
      <t>ヒヨウ</t>
    </rPh>
    <rPh sb="500" eb="501">
      <t>トウ</t>
    </rPh>
    <rPh sb="504" eb="506">
      <t>ウチワケ</t>
    </rPh>
    <rPh sb="506" eb="508">
      <t>メイサイ</t>
    </rPh>
    <rPh sb="509" eb="511">
      <t>コウニュウ</t>
    </rPh>
    <rPh sb="511" eb="512">
      <t>ハン</t>
    </rPh>
    <rPh sb="513" eb="514">
      <t>マタ</t>
    </rPh>
    <rPh sb="516" eb="518">
      <t>ウチワケ</t>
    </rPh>
    <rPh sb="518" eb="520">
      <t>メイサイ</t>
    </rPh>
    <rPh sb="530" eb="532">
      <t>リヨウ</t>
    </rPh>
    <rPh sb="532" eb="533">
      <t>ハン</t>
    </rPh>
    <rPh sb="535" eb="537">
      <t>シヨウ</t>
    </rPh>
    <phoneticPr fontId="2"/>
  </si>
  <si>
    <t>令和</t>
    <rPh sb="0" eb="1">
      <t>レイ</t>
    </rPh>
    <rPh sb="1" eb="2">
      <t>ワ</t>
    </rPh>
    <phoneticPr fontId="2"/>
  </si>
  <si>
    <t>-</t>
    <phoneticPr fontId="2"/>
  </si>
  <si>
    <t>-</t>
    <phoneticPr fontId="2"/>
  </si>
  <si>
    <t>-</t>
    <phoneticPr fontId="2"/>
  </si>
  <si>
    <t>【様式7-2】見積書（内訳明細　レンタル・サービス利用版）</t>
    <rPh sb="1" eb="3">
      <t>ヨウシキ</t>
    </rPh>
    <rPh sb="7" eb="10">
      <t>ミツモリショ</t>
    </rPh>
    <rPh sb="13" eb="15">
      <t>メイサイ</t>
    </rPh>
    <rPh sb="25" eb="27">
      <t>リヨウ</t>
    </rPh>
    <rPh sb="27" eb="28">
      <t>バン</t>
    </rPh>
    <phoneticPr fontId="2"/>
  </si>
  <si>
    <t>【様式7-2】見積書（内訳明細　購入版）</t>
    <rPh sb="1" eb="3">
      <t>ヨウシキ</t>
    </rPh>
    <rPh sb="7" eb="10">
      <t>ミツモリショ</t>
    </rPh>
    <rPh sb="13" eb="15">
      <t>メイサイ</t>
    </rPh>
    <rPh sb="16" eb="18">
      <t>コウニュウ</t>
    </rPh>
    <rPh sb="18" eb="19">
      <t>バン</t>
    </rPh>
    <phoneticPr fontId="2"/>
  </si>
  <si>
    <t>【様式7-2】見積書（内訳明細　リース版）</t>
    <rPh sb="1" eb="3">
      <t>ヨウシキ</t>
    </rPh>
    <rPh sb="7" eb="10">
      <t>ミツモリショ</t>
    </rPh>
    <rPh sb="13" eb="15">
      <t>メイサイ</t>
    </rPh>
    <rPh sb="19" eb="20">
      <t>バン</t>
    </rPh>
    <phoneticPr fontId="2"/>
  </si>
  <si>
    <t>【様式7-2】見積書（内訳明細　システム構築版）</t>
    <rPh sb="1" eb="3">
      <t>ヨウシキ</t>
    </rPh>
    <rPh sb="7" eb="10">
      <t>ミツモリショ</t>
    </rPh>
    <rPh sb="13" eb="15">
      <t>メイサイ</t>
    </rPh>
    <rPh sb="20" eb="22">
      <t>コウチク</t>
    </rPh>
    <rPh sb="22" eb="23">
      <t>バン</t>
    </rPh>
    <phoneticPr fontId="2"/>
  </si>
  <si>
    <t>【様式7-2】見積書（内訳明細　システム運用保守版）</t>
    <rPh sb="1" eb="3">
      <t>ヨウシキ</t>
    </rPh>
    <rPh sb="7" eb="10">
      <t>ミツモリショ</t>
    </rPh>
    <rPh sb="13" eb="15">
      <t>メイサイ</t>
    </rPh>
    <rPh sb="20" eb="22">
      <t>ウンヨウ</t>
    </rPh>
    <rPh sb="22" eb="24">
      <t>ホシュ</t>
    </rPh>
    <rPh sb="24" eb="25">
      <t>バン</t>
    </rPh>
    <phoneticPr fontId="2"/>
  </si>
  <si>
    <t>企画財政部財産活用課　渡部</t>
    <rPh sb="0" eb="2">
      <t>キカク</t>
    </rPh>
    <rPh sb="2" eb="4">
      <t>ザイセイ</t>
    </rPh>
    <rPh sb="4" eb="5">
      <t>ブ</t>
    </rPh>
    <rPh sb="5" eb="7">
      <t>ザイサン</t>
    </rPh>
    <rPh sb="7" eb="9">
      <t>カツヨウ</t>
    </rPh>
    <rPh sb="9" eb="10">
      <t>カ</t>
    </rPh>
    <rPh sb="11" eb="13">
      <t>ワタナベ</t>
    </rPh>
    <phoneticPr fontId="2"/>
  </si>
  <si>
    <t>Wi-Fi型スマートロックシステム</t>
    <rPh sb="5" eb="6">
      <t>ガタ</t>
    </rPh>
    <phoneticPr fontId="2"/>
  </si>
  <si>
    <t>新規構築</t>
  </si>
  <si>
    <t>【様式10-2】見積書</t>
    <rPh sb="1" eb="3">
      <t>ヨウシキ</t>
    </rPh>
    <rPh sb="8" eb="11">
      <t>ミツモリショ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</si>
</sst>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0;[Red]&quot;¥&quot;\-#,##0"/>
    <numFmt numFmtId="176" formatCode="0_);[Red]\(0\)"/>
    <numFmt numFmtId="177" formatCode="#,##0_);[Red]\(#,##0\)"/>
    <numFmt numFmtId="178" formatCode="#,##0_ "/>
    <numFmt numFmtId="179" formatCode="#,##0;\-#,##0;&quot;-&quot;"/>
    <numFmt numFmtId="180" formatCode="&quot;$&quot;#,##0_);[Red]\(&quot;$&quot;#,##0\)"/>
    <numFmt numFmtId="181" formatCode="&quot;$&quot;#,##0.00_);[Red]\(&quot;$&quot;#,##0.00\)"/>
    <numFmt numFmtId="182" formatCode="0.00_)"/>
    <numFmt numFmtId="183" formatCode="hh:mm\ \T\K"/>
    <numFmt numFmtId="184" formatCode="#,##0_ ;[Red]\-#,##0\ "/>
    <numFmt numFmtId="185" formatCode="0_);\(0\)"/>
    <numFmt numFmtId="186" formatCode="#,##0_ ;[Red]&quot;¥&quot;\!\-#,##0&quot;¥&quot;\!\ "/>
    <numFmt numFmtId="187" formatCode="0_ ;[Red]\-0\ "/>
    <numFmt numFmtId="188" formatCode="0.0%"/>
    <numFmt numFmtId="189" formatCode="#,##0.00_);[Red]\(#,##0.00\)"/>
    <numFmt numFmtId="190" formatCode="m&quot;月&quot;"/>
    <numFmt numFmtId="191" formatCode="#,##0.0_ "/>
    <numFmt numFmtId="192" formatCode="yyyy&quot;年&quot;m&quot;月&quot;d&quot;日&quot;;@"/>
    <numFmt numFmtId="193" formatCode="#,###"/>
    <numFmt numFmtId="194" formatCode="0_ "/>
    <numFmt numFmtId="195" formatCode="gggee&quot;年&quot;m&quot;月&quot;dd&quot;日&quot;"/>
    <numFmt numFmtId="196" formatCode="[$-411]ggge&quot;年&quot;m&quot;月&quot;d&quot;日&quot;;@"/>
    <numFmt numFmtId="197" formatCode="0.0_ "/>
    <numFmt numFmtId="198" formatCode="ggge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0"/>
      <name val="HGP創英角ｺﾞｼｯｸUB"/>
      <family val="3"/>
      <charset val="128"/>
    </font>
    <font>
      <b/>
      <sz val="10"/>
      <name val="HGP創英角ｺﾞｼｯｸUB"/>
      <family val="3"/>
      <charset val="128"/>
    </font>
    <font>
      <b/>
      <sz val="10"/>
      <color indexed="10"/>
      <name val="HGP創英角ｺﾞｼｯｸUB"/>
      <family val="3"/>
      <charset val="128"/>
    </font>
    <font>
      <sz val="10"/>
      <color indexed="10"/>
      <name val="HGP創英角ｺﾞｼｯｸUB"/>
      <family val="3"/>
      <charset val="128"/>
    </font>
    <font>
      <sz val="11"/>
      <color theme="1"/>
      <name val="ＭＳ Ｐゴシック"/>
      <family val="3"/>
      <charset val="128"/>
      <scheme val="minor"/>
    </font>
    <font>
      <sz val="11"/>
      <name val="ＭＳ Ｐゴシック"/>
      <family val="3"/>
      <charset val="128"/>
      <scheme val="major"/>
    </font>
    <font>
      <b/>
      <sz val="18"/>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9"/>
      <color theme="1"/>
      <name val="ＭＳ Ｐゴシック"/>
      <family val="3"/>
      <charset val="128"/>
      <scheme val="minor"/>
    </font>
    <font>
      <sz val="11"/>
      <color rgb="FFFF0000"/>
      <name val="ＭＳ Ｐゴシック"/>
      <family val="3"/>
      <charset val="128"/>
      <scheme val="major"/>
    </font>
    <font>
      <b/>
      <sz val="12"/>
      <name val="ＭＳ Ｐゴシック"/>
      <family val="3"/>
      <charset val="128"/>
      <scheme val="major"/>
    </font>
    <font>
      <sz val="11"/>
      <name val="ＭＳ Ｐゴシック"/>
      <family val="3"/>
    </font>
    <font>
      <sz val="11"/>
      <color rgb="FF0070C0"/>
      <name val="ＭＳ Ｐゴシック"/>
      <family val="3"/>
      <charset val="128"/>
      <scheme val="major"/>
    </font>
    <font>
      <b/>
      <sz val="11"/>
      <color rgb="FF0070C0"/>
      <name val="ＭＳ Ｐゴシック"/>
      <family val="3"/>
      <charset val="128"/>
      <scheme val="major"/>
    </font>
    <font>
      <b/>
      <sz val="12"/>
      <color rgb="FF0070C0"/>
      <name val="ＭＳ Ｐゴシック"/>
      <family val="3"/>
      <charset val="128"/>
      <scheme val="major"/>
    </font>
    <font>
      <b/>
      <sz val="16"/>
      <name val="ＭＳ Ｐゴシック"/>
      <family val="3"/>
      <charset val="128"/>
      <scheme val="major"/>
    </font>
    <font>
      <sz val="10"/>
      <color rgb="FFFF0000"/>
      <name val="HGP創英角ｺﾞｼｯｸUB"/>
      <family val="3"/>
      <charset val="128"/>
    </font>
    <font>
      <sz val="11"/>
      <color theme="3" tint="0.39997558519241921"/>
      <name val="ＭＳ Ｐゴシック"/>
      <family val="3"/>
      <charset val="128"/>
      <scheme val="major"/>
    </font>
    <font>
      <sz val="8"/>
      <name val="ＭＳ Ｐゴシック"/>
      <family val="3"/>
      <charset val="128"/>
    </font>
    <font>
      <sz val="11"/>
      <name val="HGP創英角ｺﾞｼｯｸUB"/>
      <family val="3"/>
      <charset val="128"/>
    </font>
    <font>
      <b/>
      <sz val="11"/>
      <color indexed="10"/>
      <name val="HGP創英角ｺﾞｼｯｸUB"/>
      <family val="3"/>
      <charset val="128"/>
    </font>
    <font>
      <sz val="11"/>
      <color indexed="10"/>
      <name val="HGP創英角ｺﾞｼｯｸUB"/>
      <family val="3"/>
      <charset val="128"/>
    </font>
    <font>
      <sz val="12"/>
      <name val="HGP創英角ｺﾞｼｯｸUB"/>
      <family val="3"/>
      <charset val="128"/>
    </font>
    <font>
      <b/>
      <sz val="12"/>
      <color indexed="10"/>
      <name val="HGP創英角ｺﾞｼｯｸUB"/>
      <family val="3"/>
      <charset val="128"/>
    </font>
    <font>
      <sz val="12"/>
      <color indexed="10"/>
      <name val="HGP創英角ｺﾞｼｯｸUB"/>
      <family val="3"/>
      <charset val="128"/>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C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19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bottom style="dashed">
        <color indexed="64"/>
      </bottom>
      <diagonal/>
    </border>
    <border>
      <left/>
      <right/>
      <top/>
      <bottom style="dashed">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bottom style="thin">
        <color indexed="64"/>
      </bottom>
      <diagonal/>
    </border>
    <border>
      <left style="medium">
        <color indexed="64"/>
      </left>
      <right style="thin">
        <color indexed="64"/>
      </right>
      <top style="thin">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top style="thin">
        <color indexed="64"/>
      </top>
      <bottom style="medium">
        <color indexed="64"/>
      </bottom>
      <diagonal/>
    </border>
    <border>
      <left/>
      <right/>
      <top style="dashed">
        <color indexed="64"/>
      </top>
      <bottom/>
      <diagonal/>
    </border>
    <border>
      <left/>
      <right/>
      <top style="medium">
        <color indexed="64"/>
      </top>
      <bottom/>
      <diagonal/>
    </border>
    <border>
      <left/>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ashed">
        <color indexed="64"/>
      </left>
      <right style="thin">
        <color indexed="64"/>
      </right>
      <top/>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tted">
        <color indexed="64"/>
      </top>
      <bottom style="dotted">
        <color indexed="64"/>
      </bottom>
      <diagonal/>
    </border>
    <border>
      <left style="medium">
        <color indexed="64"/>
      </left>
      <right/>
      <top style="double">
        <color indexed="64"/>
      </top>
      <bottom style="double">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ouble">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double">
        <color indexed="64"/>
      </bottom>
      <diagonal/>
    </border>
    <border>
      <left style="double">
        <color indexed="64"/>
      </left>
      <right style="thin">
        <color indexed="64"/>
      </right>
      <top/>
      <bottom style="double">
        <color indexed="64"/>
      </bottom>
      <diagonal/>
    </border>
    <border>
      <left style="dash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medium">
        <color indexed="64"/>
      </right>
      <top/>
      <bottom style="dotted">
        <color indexed="64"/>
      </bottom>
      <diagonal/>
    </border>
    <border>
      <left style="double">
        <color indexed="64"/>
      </left>
      <right style="double">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tted">
        <color indexed="64"/>
      </top>
      <bottom style="double">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9" fontId="6" fillId="0" borderId="0" applyFill="0" applyBorder="0" applyAlignment="0"/>
    <xf numFmtId="38" fontId="7" fillId="0" borderId="0" applyFont="0" applyFill="0" applyBorder="0" applyAlignment="0" applyProtection="0"/>
    <xf numFmtId="40"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8" fillId="0" borderId="0">
      <alignment horizontal="left"/>
    </xf>
    <xf numFmtId="38" fontId="9" fillId="16" borderId="0" applyNumberFormat="0" applyBorder="0" applyAlignment="0" applyProtection="0"/>
    <xf numFmtId="0" fontId="10" fillId="0" borderId="1" applyNumberFormat="0" applyAlignment="0" applyProtection="0">
      <alignment horizontal="left" vertical="center"/>
    </xf>
    <xf numFmtId="0" fontId="10" fillId="0" borderId="2">
      <alignment horizontal="left" vertical="center"/>
    </xf>
    <xf numFmtId="10" fontId="9" fillId="17" borderId="3" applyNumberFormat="0" applyBorder="0" applyAlignment="0" applyProtection="0"/>
    <xf numFmtId="182" fontId="11" fillId="0" borderId="0"/>
    <xf numFmtId="0" fontId="12" fillId="0" borderId="0"/>
    <xf numFmtId="10" fontId="12" fillId="0" borderId="0" applyFont="0" applyFill="0" applyBorder="0" applyAlignment="0" applyProtection="0"/>
    <xf numFmtId="4" fontId="8" fillId="0" borderId="0">
      <alignment horizontal="right"/>
    </xf>
    <xf numFmtId="4" fontId="13" fillId="0" borderId="0">
      <alignment horizontal="right"/>
    </xf>
    <xf numFmtId="0" fontId="14" fillId="0" borderId="0">
      <alignment horizontal="left"/>
    </xf>
    <xf numFmtId="0" fontId="15" fillId="0" borderId="0"/>
    <xf numFmtId="0" fontId="16" fillId="0" borderId="0">
      <alignment horizont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22" borderId="4" applyNumberFormat="0" applyAlignment="0" applyProtection="0">
      <alignment vertical="center"/>
    </xf>
    <xf numFmtId="0" fontId="19" fillId="23" borderId="0" applyNumberFormat="0" applyBorder="0" applyAlignment="0" applyProtection="0">
      <alignment vertical="center"/>
    </xf>
    <xf numFmtId="9" fontId="1" fillId="0" borderId="0" applyFont="0" applyFill="0" applyBorder="0" applyAlignment="0" applyProtection="0">
      <alignment vertical="center"/>
    </xf>
    <xf numFmtId="0" fontId="1" fillId="24" borderId="5" applyNumberFormat="0" applyFont="0" applyAlignment="0" applyProtection="0">
      <alignment vertical="center"/>
    </xf>
    <xf numFmtId="0" fontId="21" fillId="0" borderId="6" applyNumberFormat="0" applyFill="0" applyAlignment="0" applyProtection="0">
      <alignment vertical="center"/>
    </xf>
    <xf numFmtId="0" fontId="22" fillId="3" borderId="0" applyNumberFormat="0" applyBorder="0" applyAlignment="0" applyProtection="0">
      <alignment vertical="center"/>
    </xf>
    <xf numFmtId="184" fontId="3" fillId="0" borderId="0" applyBorder="0">
      <alignment horizontal="right"/>
    </xf>
    <xf numFmtId="49" fontId="1" fillId="0" borderId="0" applyFont="0"/>
    <xf numFmtId="0" fontId="23" fillId="25" borderId="7" applyNumberFormat="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25" borderId="12" applyNumberFormat="0" applyAlignment="0" applyProtection="0">
      <alignment vertical="center"/>
    </xf>
    <xf numFmtId="185" fontId="3" fillId="0" borderId="0" applyBorder="0">
      <alignment horizontal="left"/>
    </xf>
    <xf numFmtId="186" fontId="3" fillId="0" borderId="0" applyFill="0" applyBorder="0"/>
    <xf numFmtId="187" fontId="3" fillId="0" borderId="0" applyFill="0" applyBorder="0"/>
    <xf numFmtId="49" fontId="3" fillId="26" borderId="13">
      <alignment horizontal="center"/>
    </xf>
    <xf numFmtId="178" fontId="3" fillId="26" borderId="13">
      <alignment horizontal="right"/>
    </xf>
    <xf numFmtId="14" fontId="3" fillId="26" borderId="0" applyBorder="0">
      <alignment horizontal="center"/>
    </xf>
    <xf numFmtId="49" fontId="3" fillId="0" borderId="13"/>
    <xf numFmtId="0" fontId="30" fillId="0" borderId="0" applyNumberFormat="0" applyFill="0" applyBorder="0" applyAlignment="0" applyProtection="0">
      <alignment vertical="center"/>
    </xf>
    <xf numFmtId="6" fontId="1" fillId="0" borderId="0" applyFont="0" applyFill="0" applyBorder="0" applyAlignment="0" applyProtection="0"/>
    <xf numFmtId="14" fontId="3" fillId="0" borderId="14" applyBorder="0">
      <alignment horizontal="left"/>
    </xf>
    <xf numFmtId="0" fontId="31" fillId="7" borderId="7" applyNumberFormat="0" applyAlignment="0" applyProtection="0">
      <alignment vertical="center"/>
    </xf>
    <xf numFmtId="14" fontId="3" fillId="0" borderId="0" applyFill="0" applyBorder="0"/>
    <xf numFmtId="0" fontId="39" fillId="0" borderId="0">
      <alignment vertical="center"/>
    </xf>
    <xf numFmtId="0" fontId="1" fillId="0" borderId="0">
      <alignment vertical="center"/>
    </xf>
    <xf numFmtId="183" fontId="32" fillId="0" borderId="0"/>
    <xf numFmtId="49" fontId="3" fillId="0" borderId="0" applyBorder="0">
      <alignment horizontal="left"/>
    </xf>
    <xf numFmtId="0" fontId="33" fillId="0" borderId="0"/>
    <xf numFmtId="0" fontId="34" fillId="4" borderId="0" applyNumberFormat="0" applyBorder="0" applyAlignment="0" applyProtection="0">
      <alignment vertical="center"/>
    </xf>
    <xf numFmtId="0" fontId="20" fillId="0" borderId="0"/>
    <xf numFmtId="0" fontId="50" fillId="0" borderId="0"/>
    <xf numFmtId="38" fontId="1" fillId="0" borderId="0" applyFont="0" applyFill="0" applyBorder="0" applyAlignment="0" applyProtection="0">
      <alignment vertical="center"/>
    </xf>
    <xf numFmtId="0" fontId="39" fillId="0" borderId="0">
      <alignment vertical="center"/>
    </xf>
  </cellStyleXfs>
  <cellXfs count="678">
    <xf numFmtId="0" fontId="0" fillId="0" borderId="0" xfId="0">
      <alignment vertical="center"/>
    </xf>
    <xf numFmtId="0" fontId="40" fillId="0" borderId="0" xfId="0" applyFont="1" applyFill="1" applyAlignment="1" applyProtection="1">
      <alignment horizontal="left" vertical="center"/>
    </xf>
    <xf numFmtId="0" fontId="40" fillId="0" borderId="0" xfId="0" applyFont="1" applyFill="1" applyAlignment="1" applyProtection="1">
      <alignment vertical="center"/>
    </xf>
    <xf numFmtId="0" fontId="40" fillId="0" borderId="0" xfId="0" applyFont="1" applyFill="1" applyProtection="1">
      <alignment vertical="center"/>
    </xf>
    <xf numFmtId="0" fontId="40" fillId="0" borderId="0" xfId="0" applyFont="1" applyFill="1" applyAlignment="1" applyProtection="1">
      <alignment horizontal="left"/>
    </xf>
    <xf numFmtId="0" fontId="42" fillId="0" borderId="0" xfId="0" applyFont="1" applyFill="1" applyAlignment="1" applyProtection="1">
      <alignment horizontal="left"/>
    </xf>
    <xf numFmtId="14" fontId="43" fillId="0" borderId="0" xfId="0" applyNumberFormat="1" applyFont="1" applyFill="1" applyBorder="1" applyAlignment="1" applyProtection="1">
      <alignment horizontal="left" vertical="center"/>
    </xf>
    <xf numFmtId="0" fontId="40" fillId="30" borderId="15"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0" fillId="0" borderId="0" xfId="0" applyFont="1" applyAlignment="1" applyProtection="1">
      <alignment horizontal="left" vertical="center"/>
    </xf>
    <xf numFmtId="0" fontId="40" fillId="0" borderId="0" xfId="0" applyFont="1" applyAlignment="1" applyProtection="1">
      <alignment horizontal="right" vertical="center"/>
    </xf>
    <xf numFmtId="0" fontId="40" fillId="0" borderId="0" xfId="0" applyFont="1" applyAlignment="1" applyProtection="1">
      <alignment vertical="center"/>
    </xf>
    <xf numFmtId="0" fontId="40" fillId="0" borderId="0" xfId="0" applyFont="1" applyProtection="1">
      <alignment vertical="center"/>
    </xf>
    <xf numFmtId="0" fontId="40" fillId="0" borderId="0" xfId="0" applyFont="1" applyBorder="1" applyAlignment="1" applyProtection="1">
      <alignment vertical="center"/>
    </xf>
    <xf numFmtId="0" fontId="40" fillId="0" borderId="0" xfId="0" applyFont="1" applyBorder="1" applyAlignment="1" applyProtection="1">
      <alignment horizontal="left" vertical="center"/>
    </xf>
    <xf numFmtId="178" fontId="40" fillId="0" borderId="0" xfId="0" applyNumberFormat="1" applyFont="1" applyAlignment="1" applyProtection="1">
      <alignment horizontal="left" vertical="center"/>
    </xf>
    <xf numFmtId="0" fontId="40" fillId="0" borderId="0" xfId="0" applyFont="1" applyFill="1" applyAlignment="1" applyProtection="1">
      <alignment vertical="top" wrapText="1"/>
    </xf>
    <xf numFmtId="0" fontId="40" fillId="0" borderId="0" xfId="0" applyFont="1" applyFill="1" applyBorder="1" applyAlignment="1" applyProtection="1">
      <alignment vertical="center"/>
    </xf>
    <xf numFmtId="0" fontId="40" fillId="0" borderId="0" xfId="0" applyFont="1" applyFill="1" applyBorder="1" applyProtection="1">
      <alignment vertical="center"/>
    </xf>
    <xf numFmtId="0" fontId="40" fillId="0" borderId="0" xfId="0" applyFont="1" applyFill="1" applyAlignment="1" applyProtection="1">
      <alignment horizontal="right" vertical="center"/>
    </xf>
    <xf numFmtId="190" fontId="40" fillId="27" borderId="17" xfId="0" applyNumberFormat="1" applyFont="1" applyFill="1" applyBorder="1" applyAlignment="1" applyProtection="1">
      <alignment horizontal="center" vertical="center" wrapText="1" shrinkToFit="1"/>
    </xf>
    <xf numFmtId="190" fontId="40" fillId="27" borderId="17" xfId="0" applyNumberFormat="1" applyFont="1" applyFill="1" applyBorder="1" applyAlignment="1" applyProtection="1">
      <alignment horizontal="center" vertical="center" shrinkToFit="1"/>
    </xf>
    <xf numFmtId="190" fontId="40" fillId="27" borderId="18" xfId="0" applyNumberFormat="1" applyFont="1" applyFill="1" applyBorder="1" applyAlignment="1" applyProtection="1">
      <alignment horizontal="center" vertical="center"/>
    </xf>
    <xf numFmtId="190" fontId="40" fillId="27" borderId="17" xfId="0" applyNumberFormat="1" applyFont="1" applyFill="1" applyBorder="1" applyAlignment="1" applyProtection="1">
      <alignment horizontal="center" vertical="center" wrapText="1"/>
    </xf>
    <xf numFmtId="190" fontId="40" fillId="27" borderId="19" xfId="0" applyNumberFormat="1" applyFont="1" applyFill="1" applyBorder="1" applyAlignment="1" applyProtection="1">
      <alignment horizontal="center" vertical="center" wrapText="1"/>
    </xf>
    <xf numFmtId="189" fontId="40" fillId="0" borderId="0" xfId="0" applyNumberFormat="1" applyFont="1" applyAlignment="1" applyProtection="1">
      <alignment vertical="center"/>
    </xf>
    <xf numFmtId="189" fontId="40" fillId="0" borderId="0" xfId="0" applyNumberFormat="1" applyFont="1" applyProtection="1">
      <alignment vertical="center"/>
    </xf>
    <xf numFmtId="0" fontId="42" fillId="0" borderId="0" xfId="0" applyFont="1" applyFill="1" applyAlignment="1" applyProtection="1">
      <alignment horizontal="right" vertical="center"/>
    </xf>
    <xf numFmtId="0" fontId="43" fillId="0" borderId="0" xfId="0" applyFont="1" applyFill="1" applyAlignment="1" applyProtection="1">
      <alignment horizontal="right" vertical="top"/>
    </xf>
    <xf numFmtId="0" fontId="40" fillId="0" borderId="0" xfId="0" applyFont="1" applyBorder="1" applyAlignment="1" applyProtection="1">
      <alignment vertical="top" wrapText="1"/>
    </xf>
    <xf numFmtId="14" fontId="43" fillId="0" borderId="0" xfId="0" applyNumberFormat="1" applyFont="1" applyFill="1" applyBorder="1" applyAlignment="1" applyProtection="1">
      <alignment horizontal="right" vertical="center"/>
    </xf>
    <xf numFmtId="0" fontId="40" fillId="0" borderId="0" xfId="46" applyNumberFormat="1" applyFont="1" applyFill="1" applyBorder="1" applyAlignment="1" applyProtection="1">
      <alignment horizontal="center" vertical="center"/>
    </xf>
    <xf numFmtId="9" fontId="40" fillId="0" borderId="0" xfId="0" applyNumberFormat="1" applyFont="1" applyFill="1" applyBorder="1" applyProtection="1">
      <alignment vertical="center"/>
    </xf>
    <xf numFmtId="0" fontId="40" fillId="0" borderId="0" xfId="0" applyFont="1" applyBorder="1" applyProtection="1">
      <alignment vertical="center"/>
    </xf>
    <xf numFmtId="0" fontId="40" fillId="0" borderId="0" xfId="0" applyFont="1" applyBorder="1" applyAlignment="1" applyProtection="1">
      <alignment horizontal="left" vertical="top" wrapText="1"/>
    </xf>
    <xf numFmtId="0" fontId="40" fillId="27" borderId="32" xfId="0" applyFont="1" applyFill="1" applyBorder="1" applyAlignment="1" applyProtection="1">
      <alignment horizontal="center" vertical="center" wrapText="1"/>
    </xf>
    <xf numFmtId="0" fontId="44" fillId="27" borderId="3" xfId="0" applyFont="1" applyFill="1" applyBorder="1" applyAlignment="1" applyProtection="1">
      <alignment horizontal="center" vertical="center"/>
    </xf>
    <xf numFmtId="191" fontId="40" fillId="32" borderId="39" xfId="0" applyNumberFormat="1" applyFont="1" applyFill="1" applyBorder="1" applyAlignment="1" applyProtection="1">
      <alignment horizontal="right" vertical="center"/>
    </xf>
    <xf numFmtId="188" fontId="40" fillId="32" borderId="20" xfId="0" applyNumberFormat="1" applyFont="1" applyFill="1" applyBorder="1" applyAlignment="1" applyProtection="1">
      <alignment horizontal="right" vertical="center" wrapText="1"/>
    </xf>
    <xf numFmtId="188" fontId="40" fillId="32" borderId="22" xfId="0" applyNumberFormat="1" applyFont="1" applyFill="1" applyBorder="1" applyAlignment="1" applyProtection="1">
      <alignment horizontal="right" vertical="center" wrapText="1"/>
    </xf>
    <xf numFmtId="188" fontId="40" fillId="32" borderId="46" xfId="0" applyNumberFormat="1" applyFont="1" applyFill="1" applyBorder="1" applyAlignment="1" applyProtection="1">
      <alignment horizontal="right" vertical="center" wrapText="1"/>
    </xf>
    <xf numFmtId="0" fontId="40" fillId="27" borderId="3" xfId="0" applyFont="1" applyFill="1" applyBorder="1" applyAlignment="1" applyProtection="1">
      <alignment horizontal="center" vertical="center"/>
    </xf>
    <xf numFmtId="0" fontId="47" fillId="0" borderId="0" xfId="0" applyFont="1" applyBorder="1" applyAlignment="1">
      <alignment horizontal="center" vertical="center"/>
    </xf>
    <xf numFmtId="0" fontId="47" fillId="0" borderId="0" xfId="0" applyFont="1" applyBorder="1">
      <alignment vertical="center"/>
    </xf>
    <xf numFmtId="178" fontId="40" fillId="0" borderId="0" xfId="0" applyNumberFormat="1" applyFont="1" applyAlignment="1" applyProtection="1">
      <alignment vertical="center"/>
    </xf>
    <xf numFmtId="190" fontId="40" fillId="27" borderId="3" xfId="0" applyNumberFormat="1" applyFont="1" applyFill="1" applyBorder="1" applyAlignment="1" applyProtection="1">
      <alignment horizontal="center" vertical="center" wrapText="1"/>
    </xf>
    <xf numFmtId="0" fontId="40" fillId="0" borderId="3" xfId="0" applyFont="1" applyBorder="1" applyProtection="1">
      <alignment vertical="center"/>
    </xf>
    <xf numFmtId="189" fontId="40" fillId="0" borderId="3" xfId="0" applyNumberFormat="1" applyFont="1" applyBorder="1" applyProtection="1">
      <alignment vertical="center"/>
    </xf>
    <xf numFmtId="178" fontId="40" fillId="0" borderId="3" xfId="0" applyNumberFormat="1" applyFont="1" applyBorder="1" applyAlignment="1" applyProtection="1">
      <alignment vertical="center"/>
    </xf>
    <xf numFmtId="0" fontId="40" fillId="0" borderId="3" xfId="0" applyFont="1" applyBorder="1" applyAlignment="1" applyProtection="1">
      <alignment vertical="center"/>
    </xf>
    <xf numFmtId="178" fontId="40" fillId="0" borderId="0" xfId="0" applyNumberFormat="1" applyFont="1" applyProtection="1">
      <alignment vertical="center"/>
    </xf>
    <xf numFmtId="190" fontId="40" fillId="27" borderId="18" xfId="0" applyNumberFormat="1" applyFont="1" applyFill="1" applyBorder="1" applyAlignment="1" applyProtection="1">
      <alignment horizontal="center" vertical="center" wrapText="1"/>
    </xf>
    <xf numFmtId="178" fontId="45" fillId="32" borderId="55" xfId="0" applyNumberFormat="1" applyFont="1" applyFill="1" applyBorder="1" applyAlignment="1" applyProtection="1">
      <alignment horizontal="right" vertical="center"/>
    </xf>
    <xf numFmtId="178" fontId="45" fillId="32" borderId="57" xfId="0" applyNumberFormat="1" applyFont="1" applyFill="1" applyBorder="1" applyAlignment="1" applyProtection="1">
      <alignment horizontal="right" vertical="center"/>
    </xf>
    <xf numFmtId="178" fontId="45" fillId="32" borderId="58" xfId="0" applyNumberFormat="1" applyFont="1" applyFill="1" applyBorder="1" applyAlignment="1" applyProtection="1">
      <alignment horizontal="right" vertical="center"/>
    </xf>
    <xf numFmtId="188" fontId="45" fillId="32" borderId="27" xfId="0" applyNumberFormat="1" applyFont="1" applyFill="1" applyBorder="1" applyAlignment="1" applyProtection="1">
      <alignment horizontal="right" vertical="center"/>
    </xf>
    <xf numFmtId="0" fontId="44" fillId="30" borderId="2" xfId="0" applyFont="1" applyFill="1" applyBorder="1" applyAlignment="1" applyProtection="1">
      <alignment horizontal="center" vertical="center"/>
    </xf>
    <xf numFmtId="0" fontId="41" fillId="0" borderId="16" xfId="0" applyFont="1" applyFill="1" applyBorder="1" applyAlignment="1" applyProtection="1"/>
    <xf numFmtId="193" fontId="40" fillId="32" borderId="22" xfId="0" applyNumberFormat="1" applyFont="1" applyFill="1" applyBorder="1" applyAlignment="1" applyProtection="1">
      <alignment horizontal="right" vertical="center"/>
    </xf>
    <xf numFmtId="193" fontId="40" fillId="32" borderId="20" xfId="0" applyNumberFormat="1" applyFont="1" applyFill="1" applyBorder="1" applyAlignment="1" applyProtection="1">
      <alignment horizontal="right" vertical="center"/>
    </xf>
    <xf numFmtId="0" fontId="40" fillId="30" borderId="2" xfId="0" applyFont="1" applyFill="1" applyBorder="1" applyAlignment="1" applyProtection="1">
      <alignment vertical="center"/>
      <protection locked="0"/>
    </xf>
    <xf numFmtId="0" fontId="40" fillId="30" borderId="36" xfId="0" applyFont="1" applyFill="1" applyBorder="1" applyAlignment="1" applyProtection="1">
      <alignment vertical="center"/>
      <protection locked="0"/>
    </xf>
    <xf numFmtId="0" fontId="40" fillId="30" borderId="3" xfId="0" applyFont="1" applyFill="1" applyBorder="1" applyAlignment="1" applyProtection="1">
      <alignment horizontal="center" vertical="center"/>
      <protection locked="0"/>
    </xf>
    <xf numFmtId="0" fontId="44" fillId="30" borderId="2" xfId="0" applyFont="1" applyFill="1" applyBorder="1" applyAlignment="1" applyProtection="1">
      <alignment vertical="center"/>
    </xf>
    <xf numFmtId="0" fontId="44" fillId="30" borderId="36" xfId="0" applyFont="1" applyFill="1" applyBorder="1" applyAlignment="1" applyProtection="1">
      <alignment vertical="center"/>
    </xf>
    <xf numFmtId="0" fontId="44" fillId="30" borderId="3" xfId="0" applyFont="1" applyFill="1" applyBorder="1" applyAlignment="1" applyProtection="1">
      <alignment horizontal="center" vertical="center"/>
    </xf>
    <xf numFmtId="0" fontId="41" fillId="0" borderId="0" xfId="0" applyFont="1" applyFill="1" applyBorder="1" applyAlignment="1" applyProtection="1"/>
    <xf numFmtId="193" fontId="40" fillId="32" borderId="53" xfId="0" applyNumberFormat="1" applyFont="1" applyFill="1" applyBorder="1" applyAlignment="1" applyProtection="1">
      <alignment horizontal="right" vertical="center"/>
    </xf>
    <xf numFmtId="178" fontId="48" fillId="34" borderId="3" xfId="0" applyNumberFormat="1" applyFont="1" applyFill="1" applyBorder="1" applyAlignment="1" applyProtection="1">
      <alignment vertical="center"/>
    </xf>
    <xf numFmtId="178" fontId="48" fillId="0" borderId="3" xfId="0" applyNumberFormat="1" applyFont="1" applyBorder="1" applyAlignment="1" applyProtection="1">
      <alignment vertical="center"/>
    </xf>
    <xf numFmtId="0" fontId="48" fillId="34" borderId="3" xfId="0" applyFont="1" applyFill="1" applyBorder="1" applyAlignment="1" applyProtection="1">
      <alignment vertical="center"/>
    </xf>
    <xf numFmtId="0" fontId="48" fillId="0" borderId="3" xfId="0" applyFont="1" applyBorder="1" applyAlignment="1" applyProtection="1">
      <alignment vertical="center"/>
    </xf>
    <xf numFmtId="0" fontId="40" fillId="32" borderId="47" xfId="0" applyFont="1" applyFill="1" applyBorder="1" applyAlignment="1" applyProtection="1">
      <alignment horizontal="right" vertical="center"/>
    </xf>
    <xf numFmtId="0" fontId="40" fillId="32" borderId="99" xfId="0" applyFont="1" applyFill="1" applyBorder="1" applyAlignment="1" applyProtection="1">
      <alignment horizontal="right" vertical="center"/>
    </xf>
    <xf numFmtId="0" fontId="40" fillId="32" borderId="3" xfId="0" applyFont="1" applyFill="1" applyBorder="1" applyAlignment="1" applyProtection="1">
      <alignment horizontal="right" vertical="center"/>
    </xf>
    <xf numFmtId="0" fontId="40" fillId="32" borderId="29" xfId="0" applyFont="1" applyFill="1" applyBorder="1" applyAlignment="1" applyProtection="1">
      <alignment horizontal="right" vertical="center"/>
    </xf>
    <xf numFmtId="0" fontId="40" fillId="32" borderId="30" xfId="0" applyFont="1" applyFill="1" applyBorder="1" applyAlignment="1" applyProtection="1">
      <alignment horizontal="right" vertical="center"/>
    </xf>
    <xf numFmtId="0" fontId="40" fillId="32" borderId="31" xfId="0" applyFont="1" applyFill="1" applyBorder="1" applyAlignment="1" applyProtection="1">
      <alignment horizontal="right" vertical="center"/>
    </xf>
    <xf numFmtId="0" fontId="40" fillId="35" borderId="68" xfId="0" applyFont="1" applyFill="1" applyBorder="1" applyAlignment="1" applyProtection="1">
      <alignment horizontal="center" vertical="center"/>
    </xf>
    <xf numFmtId="190" fontId="40" fillId="35" borderId="68" xfId="0" applyNumberFormat="1" applyFont="1" applyFill="1" applyBorder="1" applyAlignment="1" applyProtection="1">
      <alignment horizontal="center" vertical="center" wrapText="1" shrinkToFit="1"/>
    </xf>
    <xf numFmtId="0" fontId="40" fillId="35" borderId="14" xfId="0" applyFont="1" applyFill="1" applyBorder="1" applyAlignment="1" applyProtection="1">
      <alignment horizontal="center" vertical="center"/>
    </xf>
    <xf numFmtId="190" fontId="40" fillId="35" borderId="85" xfId="0" applyNumberFormat="1" applyFont="1" applyFill="1" applyBorder="1" applyAlignment="1" applyProtection="1">
      <alignment horizontal="center" vertical="center" wrapText="1" shrinkToFit="1"/>
    </xf>
    <xf numFmtId="0" fontId="40" fillId="35" borderId="16" xfId="0" applyFont="1" applyFill="1" applyBorder="1" applyAlignment="1" applyProtection="1">
      <alignment horizontal="center" vertical="center"/>
    </xf>
    <xf numFmtId="190" fontId="40" fillId="35" borderId="32" xfId="0" applyNumberFormat="1" applyFont="1" applyFill="1" applyBorder="1" applyAlignment="1" applyProtection="1">
      <alignment horizontal="center" vertical="center" wrapText="1"/>
    </xf>
    <xf numFmtId="190" fontId="40" fillId="35" borderId="85" xfId="0" applyNumberFormat="1" applyFont="1" applyFill="1" applyBorder="1" applyAlignment="1" applyProtection="1">
      <alignment horizontal="center" vertical="center" wrapText="1"/>
    </xf>
    <xf numFmtId="0" fontId="40" fillId="35" borderId="123" xfId="0" applyFont="1" applyFill="1" applyBorder="1" applyAlignment="1" applyProtection="1">
      <alignment horizontal="center" vertical="center" wrapText="1"/>
    </xf>
    <xf numFmtId="190" fontId="40" fillId="35" borderId="123" xfId="0" applyNumberFormat="1" applyFont="1" applyFill="1" applyBorder="1" applyAlignment="1" applyProtection="1">
      <alignment horizontal="center" vertical="center" wrapText="1"/>
    </xf>
    <xf numFmtId="0" fontId="40" fillId="35" borderId="32" xfId="0" applyFont="1" applyFill="1" applyBorder="1" applyAlignment="1" applyProtection="1">
      <alignment horizontal="center" vertical="center"/>
    </xf>
    <xf numFmtId="0" fontId="40" fillId="35" borderId="93" xfId="0" applyFont="1" applyFill="1" applyBorder="1" applyAlignment="1" applyProtection="1">
      <alignment horizontal="center" vertical="center"/>
    </xf>
    <xf numFmtId="178" fontId="45" fillId="32" borderId="30" xfId="0" applyNumberFormat="1" applyFont="1" applyFill="1" applyBorder="1" applyAlignment="1" applyProtection="1">
      <alignment horizontal="right" vertical="center"/>
    </xf>
    <xf numFmtId="178" fontId="45" fillId="32" borderId="0" xfId="0" applyNumberFormat="1" applyFont="1" applyFill="1" applyBorder="1" applyAlignment="1" applyProtection="1">
      <alignment horizontal="right" vertical="center"/>
    </xf>
    <xf numFmtId="0" fontId="40" fillId="35" borderId="124" xfId="0" applyFont="1" applyFill="1" applyBorder="1" applyAlignment="1" applyProtection="1">
      <alignment horizontal="center" vertical="center"/>
    </xf>
    <xf numFmtId="190" fontId="40" fillId="35" borderId="124" xfId="0" applyNumberFormat="1" applyFont="1" applyFill="1" applyBorder="1" applyAlignment="1" applyProtection="1">
      <alignment horizontal="center" vertical="center" wrapText="1" shrinkToFit="1"/>
    </xf>
    <xf numFmtId="190" fontId="40" fillId="35" borderId="29" xfId="0" applyNumberFormat="1" applyFont="1" applyFill="1" applyBorder="1" applyAlignment="1" applyProtection="1">
      <alignment horizontal="center" vertical="center" wrapText="1" shrinkToFit="1"/>
    </xf>
    <xf numFmtId="38" fontId="40" fillId="32" borderId="36" xfId="80" applyFont="1" applyFill="1" applyBorder="1" applyAlignment="1" applyProtection="1">
      <alignment horizontal="right" vertical="center" wrapText="1"/>
    </xf>
    <xf numFmtId="38" fontId="40" fillId="32" borderId="125" xfId="80" applyFont="1" applyFill="1" applyBorder="1" applyAlignment="1" applyProtection="1">
      <alignment horizontal="right" vertical="center" wrapText="1"/>
    </xf>
    <xf numFmtId="38" fontId="40" fillId="32" borderId="126" xfId="80" applyFont="1" applyFill="1" applyBorder="1" applyAlignment="1" applyProtection="1">
      <alignment horizontal="right" vertical="center" wrapText="1"/>
    </xf>
    <xf numFmtId="38" fontId="40" fillId="32" borderId="127" xfId="80" applyFont="1" applyFill="1" applyBorder="1" applyAlignment="1" applyProtection="1">
      <alignment horizontal="right" vertical="center" wrapText="1"/>
    </xf>
    <xf numFmtId="38" fontId="40" fillId="32" borderId="128" xfId="80" applyFont="1" applyFill="1" applyBorder="1" applyAlignment="1" applyProtection="1">
      <alignment horizontal="right" vertical="center" wrapText="1"/>
    </xf>
    <xf numFmtId="9" fontId="40" fillId="0" borderId="0" xfId="0" applyNumberFormat="1" applyFont="1" applyFill="1" applyBorder="1" applyAlignment="1" applyProtection="1">
      <alignment horizontal="right" vertical="center"/>
    </xf>
    <xf numFmtId="0" fontId="40" fillId="27" borderId="39" xfId="0" applyFont="1" applyFill="1" applyBorder="1" applyAlignment="1" applyProtection="1">
      <alignment horizontal="center" vertical="center" wrapText="1"/>
    </xf>
    <xf numFmtId="0" fontId="40" fillId="27" borderId="75" xfId="0" applyFont="1" applyFill="1" applyBorder="1" applyAlignment="1" applyProtection="1">
      <alignment horizontal="center" vertical="center" wrapText="1"/>
    </xf>
    <xf numFmtId="0" fontId="40" fillId="27" borderId="82" xfId="0" applyFont="1" applyFill="1" applyBorder="1" applyAlignment="1" applyProtection="1">
      <alignment horizontal="center" vertical="center" wrapText="1"/>
    </xf>
    <xf numFmtId="0" fontId="40" fillId="27" borderId="38" xfId="0" applyFont="1" applyFill="1" applyBorder="1" applyAlignment="1" applyProtection="1">
      <alignment horizontal="center" vertical="center" wrapText="1"/>
    </xf>
    <xf numFmtId="38" fontId="40" fillId="32" borderId="72" xfId="80" applyFont="1" applyFill="1" applyBorder="1" applyAlignment="1" applyProtection="1">
      <alignment horizontal="right" vertical="center" wrapText="1"/>
    </xf>
    <xf numFmtId="38" fontId="40" fillId="32" borderId="122" xfId="80" applyFont="1" applyFill="1" applyBorder="1" applyAlignment="1" applyProtection="1">
      <alignment horizontal="right" vertical="center" wrapText="1"/>
    </xf>
    <xf numFmtId="38" fontId="40" fillId="32" borderId="90" xfId="80" applyFont="1" applyFill="1" applyBorder="1" applyAlignment="1" applyProtection="1">
      <alignment horizontal="right" vertical="center" wrapText="1"/>
    </xf>
    <xf numFmtId="38" fontId="40" fillId="32" borderId="70" xfId="80" applyFont="1" applyFill="1" applyBorder="1" applyAlignment="1" applyProtection="1">
      <alignment horizontal="right" vertical="center" wrapText="1"/>
    </xf>
    <xf numFmtId="38" fontId="40" fillId="32" borderId="92" xfId="80" applyFont="1" applyFill="1" applyBorder="1" applyAlignment="1" applyProtection="1">
      <alignment horizontal="right" vertical="center" wrapText="1"/>
    </xf>
    <xf numFmtId="38" fontId="45" fillId="32" borderId="61" xfId="80" applyFont="1" applyFill="1" applyBorder="1" applyProtection="1">
      <alignment vertical="center"/>
    </xf>
    <xf numFmtId="38" fontId="45" fillId="32" borderId="38" xfId="80" applyFont="1" applyFill="1" applyBorder="1" applyProtection="1">
      <alignment vertical="center"/>
    </xf>
    <xf numFmtId="38" fontId="46" fillId="32" borderId="38" xfId="80" applyFont="1" applyFill="1" applyBorder="1" applyProtection="1">
      <alignment vertical="center"/>
    </xf>
    <xf numFmtId="38" fontId="45" fillId="32" borderId="41" xfId="80" applyFont="1" applyFill="1" applyBorder="1" applyProtection="1">
      <alignment vertical="center"/>
    </xf>
    <xf numFmtId="38" fontId="46" fillId="32" borderId="41" xfId="80" applyFont="1" applyFill="1" applyBorder="1" applyProtection="1">
      <alignment vertical="center"/>
    </xf>
    <xf numFmtId="38" fontId="40" fillId="0" borderId="0" xfId="80" applyFont="1" applyAlignment="1" applyProtection="1">
      <alignment vertical="center"/>
    </xf>
    <xf numFmtId="0" fontId="40" fillId="0" borderId="0" xfId="0" applyFont="1" applyAlignment="1" applyProtection="1">
      <alignment horizontal="center" vertical="center"/>
    </xf>
    <xf numFmtId="0" fontId="35" fillId="0" borderId="0" xfId="0" applyFont="1" applyBorder="1" applyAlignment="1" applyProtection="1">
      <alignment vertical="center" wrapText="1"/>
    </xf>
    <xf numFmtId="0" fontId="40" fillId="27" borderId="99" xfId="0" applyFont="1" applyFill="1" applyBorder="1" applyAlignment="1" applyProtection="1">
      <alignment horizontal="center" vertical="center"/>
    </xf>
    <xf numFmtId="0" fontId="0" fillId="33" borderId="113" xfId="0" applyFill="1" applyBorder="1" applyAlignment="1">
      <alignment horizontal="center" vertical="center"/>
    </xf>
    <xf numFmtId="0" fontId="0" fillId="33" borderId="37" xfId="0" applyFill="1" applyBorder="1" applyAlignment="1">
      <alignment horizontal="center" vertical="center"/>
    </xf>
    <xf numFmtId="0" fontId="40" fillId="33" borderId="37" xfId="0" applyFont="1" applyFill="1" applyBorder="1" applyAlignment="1" applyProtection="1">
      <alignment horizontal="center" vertical="center"/>
    </xf>
    <xf numFmtId="0" fontId="40" fillId="33" borderId="42" xfId="0" applyFont="1" applyFill="1" applyBorder="1" applyAlignment="1" applyProtection="1">
      <alignment horizontal="center" vertical="center"/>
    </xf>
    <xf numFmtId="0" fontId="40" fillId="32" borderId="60" xfId="0" applyFont="1" applyFill="1" applyBorder="1" applyAlignment="1" applyProtection="1">
      <alignment horizontal="right" vertical="center"/>
    </xf>
    <xf numFmtId="0" fontId="40" fillId="32" borderId="15" xfId="0" applyFont="1" applyFill="1" applyBorder="1" applyAlignment="1" applyProtection="1">
      <alignment horizontal="right" vertical="center"/>
    </xf>
    <xf numFmtId="0" fontId="40" fillId="32" borderId="59" xfId="0" applyFont="1" applyFill="1" applyBorder="1" applyAlignment="1" applyProtection="1">
      <alignment horizontal="right" vertical="center"/>
    </xf>
    <xf numFmtId="197" fontId="44" fillId="32" borderId="3" xfId="0" applyNumberFormat="1" applyFont="1" applyFill="1" applyBorder="1" applyAlignment="1" applyProtection="1">
      <alignment horizontal="right" vertical="center"/>
    </xf>
    <xf numFmtId="191" fontId="40" fillId="32" borderId="47" xfId="0" applyNumberFormat="1" applyFont="1" applyFill="1" applyBorder="1" applyAlignment="1" applyProtection="1">
      <alignment horizontal="right" vertical="center"/>
    </xf>
    <xf numFmtId="191" fontId="40" fillId="32" borderId="32" xfId="0" applyNumberFormat="1" applyFont="1" applyFill="1" applyBorder="1" applyAlignment="1" applyProtection="1">
      <alignment horizontal="right" vertical="center"/>
    </xf>
    <xf numFmtId="0" fontId="35" fillId="0" borderId="0" xfId="0" applyFont="1" applyBorder="1" applyAlignment="1" applyProtection="1">
      <alignment vertical="top" wrapText="1"/>
    </xf>
    <xf numFmtId="0" fontId="40" fillId="32" borderId="32" xfId="0" applyFont="1" applyFill="1" applyBorder="1" applyAlignment="1" applyProtection="1">
      <alignment horizontal="right" vertical="center"/>
    </xf>
    <xf numFmtId="0" fontId="40" fillId="32" borderId="49" xfId="0" applyFont="1" applyFill="1" applyBorder="1" applyAlignment="1" applyProtection="1">
      <alignment horizontal="right" vertical="center"/>
    </xf>
    <xf numFmtId="0" fontId="40" fillId="32" borderId="146" xfId="0" applyFont="1" applyFill="1" applyBorder="1" applyAlignment="1" applyProtection="1">
      <alignment horizontal="right" vertical="center"/>
    </xf>
    <xf numFmtId="0" fontId="40" fillId="32" borderId="144" xfId="0" applyFont="1" applyFill="1" applyBorder="1" applyAlignment="1" applyProtection="1">
      <alignment horizontal="right" vertical="center"/>
    </xf>
    <xf numFmtId="38" fontId="45" fillId="32" borderId="62" xfId="80" applyFont="1" applyFill="1" applyBorder="1" applyProtection="1">
      <alignment vertical="center"/>
    </xf>
    <xf numFmtId="38" fontId="45" fillId="32" borderId="51" xfId="80" applyFont="1" applyFill="1" applyBorder="1" applyProtection="1">
      <alignment vertical="center"/>
    </xf>
    <xf numFmtId="38" fontId="45" fillId="32" borderId="130" xfId="80" applyFont="1" applyFill="1" applyBorder="1" applyProtection="1">
      <alignment vertical="center"/>
    </xf>
    <xf numFmtId="191" fontId="40" fillId="32" borderId="3" xfId="0" applyNumberFormat="1" applyFont="1" applyFill="1" applyBorder="1" applyAlignment="1" applyProtection="1">
      <alignment horizontal="right" vertical="center"/>
    </xf>
    <xf numFmtId="191" fontId="40" fillId="32" borderId="30" xfId="0" applyNumberFormat="1" applyFont="1" applyFill="1" applyBorder="1" applyAlignment="1" applyProtection="1">
      <alignment horizontal="right" vertical="center"/>
    </xf>
    <xf numFmtId="0" fontId="40" fillId="32" borderId="19" xfId="0" applyFont="1" applyFill="1" applyBorder="1" applyAlignment="1" applyProtection="1">
      <alignment horizontal="right" vertical="center"/>
    </xf>
    <xf numFmtId="0" fontId="40" fillId="32" borderId="14" xfId="0" applyFont="1" applyFill="1" applyBorder="1" applyAlignment="1" applyProtection="1">
      <alignment horizontal="right" vertical="center"/>
    </xf>
    <xf numFmtId="0" fontId="40" fillId="32" borderId="36" xfId="0" applyFont="1" applyFill="1" applyBorder="1" applyAlignment="1" applyProtection="1">
      <alignment horizontal="right" vertical="center"/>
    </xf>
    <xf numFmtId="0" fontId="40" fillId="32" borderId="106" xfId="0" applyFont="1" applyFill="1" applyBorder="1" applyAlignment="1" applyProtection="1">
      <alignment horizontal="right" vertical="center"/>
    </xf>
    <xf numFmtId="0" fontId="0" fillId="33" borderId="99" xfId="0" applyFill="1" applyBorder="1" applyAlignment="1">
      <alignment horizontal="center" vertical="center"/>
    </xf>
    <xf numFmtId="0" fontId="0" fillId="33" borderId="29" xfId="0" applyFill="1" applyBorder="1" applyAlignment="1">
      <alignment horizontal="center" vertical="center"/>
    </xf>
    <xf numFmtId="0" fontId="40" fillId="33" borderId="29" xfId="0" applyFont="1" applyFill="1" applyBorder="1" applyAlignment="1" applyProtection="1">
      <alignment horizontal="center" vertical="center"/>
    </xf>
    <xf numFmtId="0" fontId="40" fillId="33" borderId="31" xfId="0" applyFont="1" applyFill="1" applyBorder="1" applyAlignment="1" applyProtection="1">
      <alignment horizontal="center" vertical="center"/>
    </xf>
    <xf numFmtId="176" fontId="40" fillId="0" borderId="0" xfId="0" applyNumberFormat="1" applyFont="1" applyAlignment="1" applyProtection="1">
      <alignment horizontal="left" vertical="center"/>
    </xf>
    <xf numFmtId="0" fontId="41" fillId="0" borderId="0" xfId="0" applyFont="1" applyFill="1" applyAlignment="1" applyProtection="1">
      <alignment vertical="center"/>
    </xf>
    <xf numFmtId="38" fontId="51" fillId="0" borderId="71" xfId="80" applyFont="1" applyFill="1" applyBorder="1" applyAlignment="1" applyProtection="1">
      <alignment horizontal="right" vertical="center" wrapText="1"/>
      <protection locked="0"/>
    </xf>
    <xf numFmtId="38" fontId="51" fillId="0" borderId="68" xfId="80" applyFont="1" applyFill="1" applyBorder="1" applyAlignment="1" applyProtection="1">
      <alignment horizontal="right" vertical="center" wrapText="1"/>
      <protection locked="0"/>
    </xf>
    <xf numFmtId="38" fontId="51" fillId="0" borderId="69" xfId="80" applyFont="1" applyFill="1" applyBorder="1" applyAlignment="1" applyProtection="1">
      <alignment horizontal="right" vertical="center" wrapText="1"/>
      <protection locked="0"/>
    </xf>
    <xf numFmtId="38" fontId="51" fillId="0" borderId="86" xfId="80" applyFont="1" applyFill="1" applyBorder="1" applyAlignment="1" applyProtection="1">
      <alignment horizontal="right" vertical="center" wrapText="1"/>
      <protection locked="0"/>
    </xf>
    <xf numFmtId="38" fontId="51" fillId="0" borderId="39" xfId="80" applyFont="1" applyFill="1" applyBorder="1" applyAlignment="1" applyProtection="1">
      <alignment horizontal="right" vertical="center" wrapText="1"/>
      <protection locked="0"/>
    </xf>
    <xf numFmtId="38" fontId="51" fillId="0" borderId="131" xfId="80" applyFont="1" applyFill="1" applyBorder="1" applyAlignment="1" applyProtection="1">
      <alignment horizontal="right" vertical="center" wrapText="1"/>
      <protection locked="0"/>
    </xf>
    <xf numFmtId="38" fontId="51" fillId="0" borderId="89" xfId="80" applyFont="1" applyFill="1" applyBorder="1" applyAlignment="1" applyProtection="1">
      <alignment horizontal="right" vertical="center" wrapText="1"/>
      <protection locked="0"/>
    </xf>
    <xf numFmtId="38" fontId="51" fillId="0" borderId="85" xfId="80" applyFont="1" applyFill="1" applyBorder="1" applyAlignment="1" applyProtection="1">
      <alignment horizontal="right" vertical="center" wrapText="1"/>
      <protection locked="0"/>
    </xf>
    <xf numFmtId="38" fontId="51" fillId="0" borderId="88" xfId="80" applyFont="1" applyFill="1" applyBorder="1" applyAlignment="1" applyProtection="1">
      <alignment horizontal="right" vertical="center" wrapText="1"/>
      <protection locked="0"/>
    </xf>
    <xf numFmtId="38" fontId="51" fillId="0" borderId="52" xfId="80" applyFont="1" applyFill="1" applyBorder="1" applyAlignment="1" applyProtection="1">
      <alignment horizontal="right" vertical="center" wrapText="1"/>
      <protection locked="0"/>
    </xf>
    <xf numFmtId="38" fontId="51" fillId="0" borderId="32" xfId="80" applyFont="1" applyFill="1" applyBorder="1" applyAlignment="1" applyProtection="1">
      <alignment horizontal="right" vertical="center" wrapText="1"/>
      <protection locked="0"/>
    </xf>
    <xf numFmtId="0" fontId="51" fillId="0" borderId="87" xfId="0" applyFont="1" applyFill="1" applyBorder="1" applyAlignment="1" applyProtection="1">
      <alignment vertical="center" wrapText="1"/>
      <protection locked="0"/>
    </xf>
    <xf numFmtId="0" fontId="51" fillId="0" borderId="83" xfId="0" applyFont="1" applyFill="1" applyBorder="1" applyAlignment="1" applyProtection="1">
      <alignment vertical="center" wrapText="1"/>
      <protection locked="0"/>
    </xf>
    <xf numFmtId="0" fontId="51" fillId="0" borderId="74" xfId="0" applyFont="1" applyFill="1" applyBorder="1" applyAlignment="1" applyProtection="1">
      <alignment vertical="center" wrapText="1"/>
      <protection locked="0"/>
    </xf>
    <xf numFmtId="0" fontId="51" fillId="0" borderId="73" xfId="0" applyFont="1" applyFill="1" applyBorder="1" applyAlignment="1" applyProtection="1">
      <alignment vertical="center" wrapText="1"/>
      <protection locked="0"/>
    </xf>
    <xf numFmtId="0" fontId="51" fillId="0" borderId="77" xfId="0" applyFont="1" applyBorder="1" applyAlignment="1" applyProtection="1">
      <alignment vertical="center"/>
      <protection locked="0"/>
    </xf>
    <xf numFmtId="0" fontId="51" fillId="0" borderId="34" xfId="0" applyFont="1" applyBorder="1" applyAlignment="1" applyProtection="1">
      <alignment vertical="center"/>
      <protection locked="0"/>
    </xf>
    <xf numFmtId="0" fontId="51" fillId="0" borderId="35" xfId="0" applyFont="1" applyBorder="1" applyAlignment="1" applyProtection="1">
      <alignment vertical="center"/>
      <protection locked="0"/>
    </xf>
    <xf numFmtId="0" fontId="51" fillId="0" borderId="20" xfId="0" applyNumberFormat="1" applyFont="1" applyFill="1" applyBorder="1" applyAlignment="1" applyProtection="1">
      <alignment horizontal="right" vertical="center" shrinkToFit="1"/>
      <protection locked="0"/>
    </xf>
    <xf numFmtId="190" fontId="51" fillId="0" borderId="20" xfId="0" applyNumberFormat="1" applyFont="1" applyFill="1" applyBorder="1" applyAlignment="1" applyProtection="1">
      <alignment horizontal="right" vertical="center" shrinkToFit="1"/>
      <protection locked="0"/>
    </xf>
    <xf numFmtId="0" fontId="51" fillId="0" borderId="22" xfId="0" applyNumberFormat="1" applyFont="1" applyFill="1" applyBorder="1" applyAlignment="1" applyProtection="1">
      <alignment horizontal="right" vertical="center" shrinkToFit="1"/>
      <protection locked="0"/>
    </xf>
    <xf numFmtId="190" fontId="51" fillId="0" borderId="22" xfId="0" applyNumberFormat="1" applyFont="1" applyFill="1" applyBorder="1" applyAlignment="1" applyProtection="1">
      <alignment horizontal="right" vertical="center" shrinkToFit="1"/>
      <protection locked="0"/>
    </xf>
    <xf numFmtId="177" fontId="51" fillId="31" borderId="26" xfId="0" applyNumberFormat="1" applyFont="1" applyFill="1" applyBorder="1" applyAlignment="1" applyProtection="1">
      <alignment horizontal="right" vertical="center"/>
      <protection locked="0"/>
    </xf>
    <xf numFmtId="177" fontId="51" fillId="0" borderId="137" xfId="0" applyNumberFormat="1" applyFont="1" applyFill="1" applyBorder="1" applyAlignment="1" applyProtection="1">
      <alignment vertical="center"/>
      <protection locked="0"/>
    </xf>
    <xf numFmtId="177" fontId="51" fillId="31" borderId="23" xfId="0" applyNumberFormat="1" applyFont="1" applyFill="1" applyBorder="1" applyAlignment="1" applyProtection="1">
      <alignment horizontal="right" vertical="center"/>
      <protection locked="0"/>
    </xf>
    <xf numFmtId="177" fontId="51" fillId="0" borderId="138" xfId="0" applyNumberFormat="1" applyFont="1" applyFill="1" applyBorder="1" applyAlignment="1" applyProtection="1">
      <alignment vertical="center"/>
      <protection locked="0"/>
    </xf>
    <xf numFmtId="177" fontId="51" fillId="0" borderId="139" xfId="0" applyNumberFormat="1" applyFont="1" applyFill="1" applyBorder="1" applyAlignment="1" applyProtection="1">
      <alignment vertical="center"/>
      <protection locked="0"/>
    </xf>
    <xf numFmtId="178" fontId="52" fillId="0" borderId="31" xfId="0" applyNumberFormat="1" applyFont="1" applyBorder="1" applyAlignment="1" applyProtection="1">
      <alignment vertical="center"/>
      <protection locked="0"/>
    </xf>
    <xf numFmtId="0" fontId="51" fillId="0" borderId="24" xfId="0" applyNumberFormat="1" applyFont="1" applyFill="1" applyBorder="1" applyAlignment="1" applyProtection="1">
      <alignment horizontal="right" vertical="center" shrinkToFit="1"/>
      <protection locked="0"/>
    </xf>
    <xf numFmtId="190" fontId="51" fillId="0" borderId="24" xfId="0" applyNumberFormat="1" applyFont="1" applyFill="1" applyBorder="1" applyAlignment="1" applyProtection="1">
      <alignment horizontal="right" vertical="center" shrinkToFit="1"/>
      <protection locked="0"/>
    </xf>
    <xf numFmtId="177" fontId="51" fillId="31" borderId="56" xfId="0" applyNumberFormat="1" applyFont="1" applyFill="1" applyBorder="1" applyAlignment="1" applyProtection="1">
      <alignment horizontal="right" vertical="center"/>
      <protection locked="0"/>
    </xf>
    <xf numFmtId="177" fontId="51" fillId="31" borderId="25" xfId="0" applyNumberFormat="1" applyFont="1" applyFill="1" applyBorder="1" applyAlignment="1" applyProtection="1">
      <alignment horizontal="right" vertical="center"/>
      <protection locked="0"/>
    </xf>
    <xf numFmtId="177" fontId="51" fillId="31" borderId="65" xfId="0" applyNumberFormat="1" applyFont="1" applyFill="1" applyBorder="1" applyAlignment="1" applyProtection="1">
      <alignment horizontal="right" vertical="center"/>
      <protection locked="0"/>
    </xf>
    <xf numFmtId="178" fontId="52" fillId="0" borderId="140" xfId="0" applyNumberFormat="1" applyFont="1" applyBorder="1" applyAlignment="1" applyProtection="1">
      <alignment vertical="center"/>
      <protection locked="0"/>
    </xf>
    <xf numFmtId="178" fontId="52" fillId="0" borderId="141" xfId="0" applyNumberFormat="1" applyFont="1" applyBorder="1" applyAlignment="1" applyProtection="1">
      <alignment vertical="center"/>
      <protection locked="0"/>
    </xf>
    <xf numFmtId="9" fontId="52" fillId="0" borderId="142" xfId="0" applyNumberFormat="1" applyFont="1" applyBorder="1" applyAlignment="1" applyProtection="1">
      <alignment vertical="center"/>
      <protection locked="0"/>
    </xf>
    <xf numFmtId="0" fontId="51" fillId="0" borderId="45" xfId="0" applyNumberFormat="1" applyFont="1" applyFill="1" applyBorder="1" applyAlignment="1" applyProtection="1">
      <alignment horizontal="right" vertical="center" shrinkToFit="1"/>
      <protection locked="0"/>
    </xf>
    <xf numFmtId="190" fontId="51" fillId="0" borderId="45" xfId="0" applyNumberFormat="1" applyFont="1" applyFill="1" applyBorder="1" applyAlignment="1" applyProtection="1">
      <alignment horizontal="right" vertical="center" shrinkToFit="1"/>
      <protection locked="0"/>
    </xf>
    <xf numFmtId="177" fontId="51" fillId="31" borderId="63" xfId="0" applyNumberFormat="1" applyFont="1" applyFill="1" applyBorder="1" applyAlignment="1" applyProtection="1">
      <alignment horizontal="right" vertical="center"/>
      <protection locked="0"/>
    </xf>
    <xf numFmtId="177" fontId="51" fillId="0" borderId="137" xfId="0" applyNumberFormat="1" applyFont="1" applyFill="1" applyBorder="1" applyAlignment="1" applyProtection="1">
      <alignment horizontal="left" vertical="center"/>
      <protection locked="0"/>
    </xf>
    <xf numFmtId="177" fontId="51" fillId="0" borderId="138" xfId="0" applyNumberFormat="1" applyFont="1" applyFill="1" applyBorder="1" applyAlignment="1" applyProtection="1">
      <alignment horizontal="left" vertical="center"/>
      <protection locked="0"/>
    </xf>
    <xf numFmtId="177" fontId="51" fillId="0" borderId="143" xfId="0" applyNumberFormat="1" applyFont="1" applyFill="1" applyBorder="1" applyAlignment="1" applyProtection="1">
      <alignment horizontal="left" vertical="center"/>
      <protection locked="0"/>
    </xf>
    <xf numFmtId="178" fontId="52" fillId="0" borderId="31" xfId="0" applyNumberFormat="1" applyFont="1" applyBorder="1" applyAlignment="1" applyProtection="1">
      <alignment horizontal="left" vertical="center"/>
      <protection locked="0"/>
    </xf>
    <xf numFmtId="0" fontId="51" fillId="0" borderId="46" xfId="0" applyNumberFormat="1" applyFont="1" applyFill="1" applyBorder="1" applyAlignment="1" applyProtection="1">
      <alignment horizontal="right" vertical="center" shrinkToFit="1"/>
      <protection locked="0"/>
    </xf>
    <xf numFmtId="190" fontId="51" fillId="0" borderId="46" xfId="0" applyNumberFormat="1" applyFont="1" applyFill="1" applyBorder="1" applyAlignment="1" applyProtection="1">
      <alignment horizontal="right" vertical="center" shrinkToFit="1"/>
      <protection locked="0"/>
    </xf>
    <xf numFmtId="194" fontId="51" fillId="0" borderId="46" xfId="0" applyNumberFormat="1" applyFont="1" applyFill="1" applyBorder="1" applyAlignment="1" applyProtection="1">
      <alignment horizontal="right" vertical="center" shrinkToFit="1"/>
      <protection locked="0"/>
    </xf>
    <xf numFmtId="194" fontId="51" fillId="0" borderId="22" xfId="0" applyNumberFormat="1" applyFont="1" applyFill="1" applyBorder="1" applyAlignment="1" applyProtection="1">
      <alignment horizontal="right" vertical="center" shrinkToFit="1"/>
      <protection locked="0"/>
    </xf>
    <xf numFmtId="0" fontId="51" fillId="0" borderId="53" xfId="0" applyNumberFormat="1" applyFont="1" applyFill="1" applyBorder="1" applyAlignment="1" applyProtection="1">
      <alignment horizontal="right" vertical="center" shrinkToFit="1"/>
      <protection locked="0"/>
    </xf>
    <xf numFmtId="190" fontId="51" fillId="0" borderId="53" xfId="0" applyNumberFormat="1" applyFont="1" applyFill="1" applyBorder="1" applyAlignment="1" applyProtection="1">
      <alignment horizontal="right" vertical="center" shrinkToFit="1"/>
      <protection locked="0"/>
    </xf>
    <xf numFmtId="194" fontId="51" fillId="0" borderId="53" xfId="0" applyNumberFormat="1" applyFont="1" applyFill="1" applyBorder="1" applyAlignment="1" applyProtection="1">
      <alignment horizontal="right" vertical="center" shrinkToFit="1"/>
      <protection locked="0"/>
    </xf>
    <xf numFmtId="194" fontId="51" fillId="0" borderId="24" xfId="0" applyNumberFormat="1" applyFont="1" applyFill="1" applyBorder="1" applyAlignment="1" applyProtection="1">
      <alignment horizontal="right" vertical="center" shrinkToFit="1"/>
      <protection locked="0"/>
    </xf>
    <xf numFmtId="178" fontId="52" fillId="0" borderId="98" xfId="0" applyNumberFormat="1" applyFont="1" applyBorder="1" applyAlignment="1" applyProtection="1">
      <alignment horizontal="left" vertical="center"/>
      <protection locked="0"/>
    </xf>
    <xf numFmtId="178" fontId="52" fillId="0" borderId="94" xfId="0" applyNumberFormat="1" applyFont="1" applyBorder="1" applyAlignment="1" applyProtection="1">
      <alignment horizontal="left" vertical="center"/>
      <protection locked="0"/>
    </xf>
    <xf numFmtId="178" fontId="52" fillId="0" borderId="141" xfId="0" applyNumberFormat="1" applyFont="1" applyBorder="1" applyAlignment="1" applyProtection="1">
      <alignment horizontal="left" vertical="center"/>
      <protection locked="0"/>
    </xf>
    <xf numFmtId="9" fontId="52" fillId="0" borderId="144" xfId="0" applyNumberFormat="1" applyFont="1" applyBorder="1" applyAlignment="1" applyProtection="1">
      <alignment horizontal="left" vertical="center"/>
      <protection locked="0"/>
    </xf>
    <xf numFmtId="0" fontId="51" fillId="0" borderId="15" xfId="0" applyFont="1" applyBorder="1" applyAlignment="1" applyProtection="1">
      <alignment vertical="center"/>
      <protection locked="0"/>
    </xf>
    <xf numFmtId="0" fontId="51" fillId="0" borderId="3" xfId="0" applyFont="1" applyBorder="1" applyAlignment="1" applyProtection="1">
      <alignment vertical="center"/>
      <protection locked="0"/>
    </xf>
    <xf numFmtId="0" fontId="51" fillId="0" borderId="3" xfId="0" applyFont="1" applyBorder="1" applyAlignment="1" applyProtection="1">
      <alignment horizontal="center" vertical="center"/>
      <protection locked="0"/>
    </xf>
    <xf numFmtId="0" fontId="51" fillId="0" borderId="3" xfId="0" applyNumberFormat="1" applyFont="1" applyBorder="1" applyAlignment="1" applyProtection="1">
      <alignment horizontal="right" vertical="center"/>
      <protection locked="0"/>
    </xf>
    <xf numFmtId="0" fontId="51" fillId="0" borderId="3" xfId="0" applyFont="1" applyBorder="1" applyAlignment="1" applyProtection="1">
      <alignment horizontal="right" vertical="center"/>
      <protection locked="0"/>
    </xf>
    <xf numFmtId="0" fontId="51" fillId="0" borderId="3" xfId="0" applyFont="1" applyBorder="1" applyAlignment="1" applyProtection="1">
      <alignment horizontal="left" vertical="center"/>
      <protection locked="0"/>
    </xf>
    <xf numFmtId="0" fontId="51" fillId="0" borderId="3" xfId="0" applyFont="1" applyBorder="1" applyAlignment="1" applyProtection="1">
      <alignment horizontal="left" vertical="center" wrapText="1"/>
      <protection locked="0"/>
    </xf>
    <xf numFmtId="0" fontId="51" fillId="0" borderId="3" xfId="0" applyFont="1" applyBorder="1" applyAlignment="1" applyProtection="1">
      <alignment vertical="center" wrapText="1"/>
      <protection locked="0"/>
    </xf>
    <xf numFmtId="0" fontId="51" fillId="0" borderId="32" xfId="0" applyFont="1" applyBorder="1" applyAlignment="1" applyProtection="1">
      <alignment horizontal="right" vertical="center"/>
      <protection locked="0"/>
    </xf>
    <xf numFmtId="0" fontId="51" fillId="0" borderId="32" xfId="0" applyFont="1" applyBorder="1" applyAlignment="1" applyProtection="1">
      <alignment horizontal="center" vertical="center"/>
      <protection locked="0"/>
    </xf>
    <xf numFmtId="0" fontId="51" fillId="0" borderId="32" xfId="0" applyFont="1" applyBorder="1" applyAlignment="1" applyProtection="1">
      <alignment vertical="center"/>
      <protection locked="0"/>
    </xf>
    <xf numFmtId="178" fontId="51" fillId="0" borderId="29" xfId="0" applyNumberFormat="1" applyFont="1" applyBorder="1" applyAlignment="1" applyProtection="1">
      <alignment horizontal="left" vertical="center"/>
      <protection locked="0"/>
    </xf>
    <xf numFmtId="0" fontId="51" fillId="0" borderId="99" xfId="0" applyFont="1" applyFill="1" applyBorder="1" applyAlignment="1" applyProtection="1">
      <alignment horizontal="left" vertical="center"/>
      <protection locked="0"/>
    </xf>
    <xf numFmtId="0" fontId="51" fillId="0" borderId="48" xfId="0" applyFont="1" applyFill="1" applyBorder="1" applyAlignment="1" applyProtection="1">
      <alignment horizontal="left" vertical="center"/>
      <protection locked="0"/>
    </xf>
    <xf numFmtId="0" fontId="51" fillId="0" borderId="29" xfId="0" applyFont="1" applyFill="1" applyBorder="1" applyAlignment="1" applyProtection="1">
      <alignment horizontal="left" vertical="center"/>
      <protection locked="0"/>
    </xf>
    <xf numFmtId="0" fontId="51" fillId="0" borderId="31" xfId="0" applyFont="1" applyFill="1" applyBorder="1" applyAlignment="1" applyProtection="1">
      <alignment horizontal="left" vertical="center"/>
      <protection locked="0"/>
    </xf>
    <xf numFmtId="0" fontId="51" fillId="0" borderId="50" xfId="0" applyFont="1" applyFill="1" applyBorder="1" applyAlignment="1" applyProtection="1">
      <alignment horizontal="left" vertical="center"/>
      <protection locked="0"/>
    </xf>
    <xf numFmtId="0" fontId="51" fillId="31" borderId="2" xfId="0" applyFont="1" applyFill="1" applyBorder="1" applyAlignment="1" applyProtection="1">
      <alignment horizontal="center" vertical="center"/>
      <protection locked="0"/>
    </xf>
    <xf numFmtId="0" fontId="51" fillId="0" borderId="2" xfId="0" applyFont="1" applyFill="1" applyBorder="1" applyAlignment="1" applyProtection="1">
      <alignment horizontal="center" vertical="center"/>
      <protection locked="0"/>
    </xf>
    <xf numFmtId="0" fontId="51" fillId="0" borderId="15" xfId="73" applyFont="1" applyFill="1" applyBorder="1" applyAlignment="1" applyProtection="1">
      <alignment horizontal="left" vertical="center" wrapText="1"/>
      <protection locked="0"/>
    </xf>
    <xf numFmtId="0" fontId="51" fillId="0" borderId="32" xfId="0" applyFont="1" applyFill="1" applyBorder="1" applyAlignment="1" applyProtection="1">
      <alignment horizontal="left" vertical="center" wrapText="1"/>
      <protection locked="0"/>
    </xf>
    <xf numFmtId="0" fontId="51" fillId="0" borderId="30" xfId="0" applyFont="1" applyBorder="1" applyAlignment="1" applyProtection="1">
      <alignment horizontal="center" vertical="center"/>
      <protection locked="0"/>
    </xf>
    <xf numFmtId="0" fontId="51" fillId="0" borderId="30" xfId="0" applyFont="1" applyBorder="1" applyAlignment="1" applyProtection="1">
      <alignment horizontal="right" vertical="center"/>
      <protection locked="0"/>
    </xf>
    <xf numFmtId="178" fontId="51" fillId="0" borderId="3" xfId="0" applyNumberFormat="1" applyFont="1" applyBorder="1" applyAlignment="1" applyProtection="1">
      <alignment horizontal="right" vertical="center"/>
      <protection locked="0"/>
    </xf>
    <xf numFmtId="0" fontId="51" fillId="0" borderId="29" xfId="0" applyFont="1" applyBorder="1" applyAlignment="1" applyProtection="1">
      <alignment horizontal="left" vertical="center"/>
      <protection locked="0"/>
    </xf>
    <xf numFmtId="0" fontId="51" fillId="0" borderId="31" xfId="0" applyFont="1" applyBorder="1" applyAlignment="1" applyProtection="1">
      <alignment horizontal="left" vertical="center"/>
      <protection locked="0"/>
    </xf>
    <xf numFmtId="0" fontId="51" fillId="0" borderId="49" xfId="0" applyFont="1" applyFill="1" applyBorder="1" applyAlignment="1" applyProtection="1">
      <alignment horizontal="left" vertical="center"/>
      <protection locked="0"/>
    </xf>
    <xf numFmtId="9" fontId="52" fillId="0" borderId="48" xfId="0" applyNumberFormat="1" applyFont="1" applyBorder="1" applyAlignment="1" applyProtection="1">
      <alignment horizontal="left" vertical="center"/>
      <protection locked="0"/>
    </xf>
    <xf numFmtId="9" fontId="52" fillId="0" borderId="29" xfId="0" applyNumberFormat="1" applyFont="1" applyBorder="1" applyAlignment="1" applyProtection="1">
      <alignment horizontal="left" vertical="center"/>
      <protection locked="0"/>
    </xf>
    <xf numFmtId="9" fontId="52" fillId="0" borderId="31" xfId="0" applyNumberFormat="1" applyFont="1" applyBorder="1" applyAlignment="1" applyProtection="1">
      <alignment horizontal="left" vertical="center"/>
      <protection locked="0"/>
    </xf>
    <xf numFmtId="0" fontId="52" fillId="0" borderId="3" xfId="0" applyFont="1" applyFill="1" applyBorder="1" applyAlignment="1" applyProtection="1">
      <alignment vertical="center" wrapText="1"/>
      <protection locked="0"/>
    </xf>
    <xf numFmtId="0" fontId="52" fillId="0" borderId="32" xfId="0" applyFont="1" applyFill="1" applyBorder="1" applyAlignment="1" applyProtection="1">
      <alignment vertical="center" wrapText="1"/>
      <protection locked="0"/>
    </xf>
    <xf numFmtId="0" fontId="52" fillId="0" borderId="3" xfId="0" applyFont="1" applyFill="1" applyBorder="1" applyAlignment="1" applyProtection="1">
      <alignment vertical="center"/>
      <protection locked="0"/>
    </xf>
    <xf numFmtId="0" fontId="52" fillId="0" borderId="32" xfId="0" applyFont="1" applyFill="1" applyBorder="1" applyAlignment="1" applyProtection="1">
      <alignment vertical="center"/>
      <protection locked="0"/>
    </xf>
    <xf numFmtId="38" fontId="51" fillId="0" borderId="25" xfId="80" applyFont="1" applyFill="1" applyBorder="1" applyAlignment="1" applyProtection="1">
      <alignment horizontal="right" vertical="center"/>
      <protection locked="0"/>
    </xf>
    <xf numFmtId="38" fontId="51" fillId="0" borderId="0" xfId="80" applyFont="1" applyFill="1" applyBorder="1" applyAlignment="1" applyProtection="1">
      <alignment horizontal="right" vertical="center"/>
      <protection locked="0"/>
    </xf>
    <xf numFmtId="38" fontId="51" fillId="0" borderId="26" xfId="80" applyFont="1" applyFill="1" applyBorder="1" applyAlignment="1" applyProtection="1">
      <alignment horizontal="right" vertical="center"/>
      <protection locked="0"/>
    </xf>
    <xf numFmtId="38" fontId="51" fillId="0" borderId="23" xfId="80" applyFont="1" applyFill="1" applyBorder="1" applyAlignment="1" applyProtection="1">
      <alignment horizontal="right" vertical="center"/>
      <protection locked="0"/>
    </xf>
    <xf numFmtId="38" fontId="51" fillId="0" borderId="22" xfId="80" applyFont="1" applyFill="1" applyBorder="1" applyAlignment="1" applyProtection="1">
      <alignment horizontal="right" vertical="center"/>
      <protection locked="0"/>
    </xf>
    <xf numFmtId="38" fontId="51" fillId="31" borderId="43" xfId="80" applyFont="1" applyFill="1" applyBorder="1" applyAlignment="1" applyProtection="1">
      <alignment horizontal="right" vertical="center"/>
      <protection locked="0"/>
    </xf>
    <xf numFmtId="38" fontId="51" fillId="31" borderId="21" xfId="80" applyFont="1" applyFill="1" applyBorder="1" applyAlignment="1" applyProtection="1">
      <alignment horizontal="right" vertical="center"/>
      <protection locked="0"/>
    </xf>
    <xf numFmtId="38" fontId="51" fillId="31" borderId="54" xfId="80" applyFont="1" applyFill="1" applyBorder="1" applyAlignment="1" applyProtection="1">
      <alignment horizontal="right" vertical="center"/>
      <protection locked="0"/>
    </xf>
    <xf numFmtId="38" fontId="51" fillId="31" borderId="44" xfId="80" applyFont="1" applyFill="1" applyBorder="1" applyAlignment="1" applyProtection="1">
      <alignment horizontal="right" vertical="center"/>
      <protection locked="0"/>
    </xf>
    <xf numFmtId="38" fontId="51" fillId="31" borderId="66" xfId="80" applyFont="1" applyFill="1" applyBorder="1" applyAlignment="1" applyProtection="1">
      <alignment horizontal="right" vertical="center"/>
      <protection locked="0"/>
    </xf>
    <xf numFmtId="193" fontId="40" fillId="32" borderId="22" xfId="80" applyNumberFormat="1" applyFont="1" applyFill="1" applyBorder="1" applyAlignment="1" applyProtection="1">
      <alignment horizontal="right" vertical="center"/>
    </xf>
    <xf numFmtId="38" fontId="51" fillId="0" borderId="63" xfId="80" applyFont="1" applyFill="1" applyBorder="1" applyAlignment="1" applyProtection="1">
      <alignment horizontal="right" vertical="center"/>
      <protection locked="0"/>
    </xf>
    <xf numFmtId="38" fontId="51" fillId="0" borderId="56" xfId="80" applyFont="1" applyFill="1" applyBorder="1" applyAlignment="1" applyProtection="1">
      <alignment horizontal="right" vertical="center"/>
      <protection locked="0"/>
    </xf>
    <xf numFmtId="38" fontId="51" fillId="31" borderId="64" xfId="80" applyFont="1" applyFill="1" applyBorder="1" applyAlignment="1" applyProtection="1">
      <alignment horizontal="right" vertical="center"/>
      <protection locked="0"/>
    </xf>
    <xf numFmtId="38" fontId="51" fillId="0" borderId="20" xfId="80" applyFont="1" applyFill="1" applyBorder="1" applyAlignment="1" applyProtection="1">
      <alignment horizontal="right" vertical="center"/>
      <protection locked="0"/>
    </xf>
    <xf numFmtId="38" fontId="51" fillId="0" borderId="21" xfId="80" applyFont="1" applyFill="1" applyBorder="1" applyAlignment="1" applyProtection="1">
      <alignment horizontal="right" vertical="center"/>
      <protection locked="0"/>
    </xf>
    <xf numFmtId="0" fontId="40" fillId="30" borderId="15" xfId="0" applyFont="1" applyFill="1" applyBorder="1" applyAlignment="1" applyProtection="1">
      <alignment horizontal="center" vertical="center"/>
    </xf>
    <xf numFmtId="0" fontId="40" fillId="30" borderId="15" xfId="0" applyFont="1" applyFill="1" applyBorder="1" applyAlignment="1" applyProtection="1">
      <alignment horizontal="center" vertical="center" wrapText="1"/>
    </xf>
    <xf numFmtId="0" fontId="40" fillId="30" borderId="59" xfId="0" applyFont="1" applyFill="1" applyBorder="1" applyAlignment="1" applyProtection="1">
      <alignment horizontal="center" vertical="center"/>
    </xf>
    <xf numFmtId="0" fontId="44" fillId="32" borderId="81" xfId="0" applyFont="1" applyFill="1" applyBorder="1" applyAlignment="1" applyProtection="1">
      <alignment horizontal="left" vertical="center"/>
    </xf>
    <xf numFmtId="0" fontId="44" fillId="32" borderId="55" xfId="0" applyFont="1" applyFill="1" applyBorder="1" applyAlignment="1" applyProtection="1">
      <alignment horizontal="left" vertical="center"/>
    </xf>
    <xf numFmtId="0" fontId="44" fillId="32" borderId="41" xfId="0" applyFont="1" applyFill="1" applyBorder="1" applyAlignment="1" applyProtection="1">
      <alignment horizontal="left" vertical="center"/>
    </xf>
    <xf numFmtId="0" fontId="40" fillId="37" borderId="101" xfId="0" applyFont="1" applyFill="1" applyBorder="1" applyAlignment="1" applyProtection="1">
      <alignment horizontal="left" vertical="center"/>
    </xf>
    <xf numFmtId="0" fontId="40" fillId="37" borderId="2" xfId="0" applyFont="1" applyFill="1" applyBorder="1" applyAlignment="1" applyProtection="1">
      <alignment horizontal="left" vertical="center"/>
    </xf>
    <xf numFmtId="0" fontId="40" fillId="37" borderId="104" xfId="0" applyFont="1" applyFill="1" applyBorder="1" applyAlignment="1" applyProtection="1">
      <alignment horizontal="left" vertical="center"/>
    </xf>
    <xf numFmtId="0" fontId="40" fillId="37" borderId="95" xfId="0" applyFont="1" applyFill="1" applyBorder="1" applyAlignment="1" applyProtection="1">
      <alignment horizontal="left" vertical="center"/>
    </xf>
    <xf numFmtId="0" fontId="40" fillId="37" borderId="34" xfId="0" applyFont="1" applyFill="1" applyBorder="1" applyAlignment="1" applyProtection="1">
      <alignment horizontal="left" vertical="center"/>
    </xf>
    <xf numFmtId="0" fontId="41" fillId="0" borderId="0" xfId="0" applyFont="1" applyFill="1" applyBorder="1" applyAlignment="1" applyProtection="1">
      <alignment vertical="center"/>
    </xf>
    <xf numFmtId="0" fontId="40" fillId="38" borderId="99" xfId="0" applyFont="1" applyFill="1" applyBorder="1" applyAlignment="1" applyProtection="1">
      <alignment horizontal="left" vertical="center"/>
    </xf>
    <xf numFmtId="49" fontId="51" fillId="0" borderId="99" xfId="0" applyNumberFormat="1" applyFont="1" applyFill="1" applyBorder="1" applyAlignment="1" applyProtection="1">
      <alignment horizontal="center" vertical="center"/>
      <protection locked="0"/>
    </xf>
    <xf numFmtId="0" fontId="40" fillId="30" borderId="60" xfId="0" applyFont="1" applyFill="1" applyBorder="1" applyAlignment="1" applyProtection="1">
      <alignment horizontal="center" vertical="center"/>
    </xf>
    <xf numFmtId="0" fontId="51" fillId="0" borderId="3" xfId="0" applyFont="1" applyBorder="1" applyAlignment="1" applyProtection="1">
      <alignment horizontal="left" vertical="center" shrinkToFit="1"/>
      <protection locked="0"/>
    </xf>
    <xf numFmtId="0" fontId="51" fillId="0" borderId="0" xfId="0" applyFont="1" applyFill="1" applyBorder="1" applyAlignment="1" applyProtection="1">
      <alignment horizontal="center" vertical="center" wrapText="1"/>
      <protection locked="0"/>
    </xf>
    <xf numFmtId="0" fontId="51" fillId="0" borderId="89" xfId="0" applyFont="1" applyFill="1" applyBorder="1" applyAlignment="1" applyProtection="1">
      <alignment horizontal="center" vertical="center" wrapText="1"/>
      <protection locked="0"/>
    </xf>
    <xf numFmtId="0" fontId="51" fillId="0" borderId="85" xfId="0" applyFont="1" applyFill="1" applyBorder="1" applyAlignment="1" applyProtection="1">
      <alignment horizontal="center" vertical="center" wrapText="1"/>
      <protection locked="0"/>
    </xf>
    <xf numFmtId="0" fontId="51" fillId="0" borderId="16" xfId="0" applyFont="1" applyFill="1" applyBorder="1" applyAlignment="1" applyProtection="1">
      <alignment horizontal="center" vertical="center" wrapText="1"/>
      <protection locked="0"/>
    </xf>
    <xf numFmtId="0" fontId="40" fillId="30" borderId="15" xfId="0" applyFont="1" applyFill="1" applyBorder="1" applyAlignment="1" applyProtection="1">
      <alignment horizontal="center" vertical="center"/>
    </xf>
    <xf numFmtId="0" fontId="40" fillId="30" borderId="59" xfId="0" applyFont="1" applyFill="1" applyBorder="1" applyAlignment="1" applyProtection="1">
      <alignment horizontal="center" vertical="center"/>
    </xf>
    <xf numFmtId="0" fontId="40" fillId="30" borderId="60" xfId="0" applyFont="1" applyFill="1" applyBorder="1" applyAlignment="1" applyProtection="1">
      <alignment horizontal="center" vertical="center"/>
    </xf>
    <xf numFmtId="0" fontId="40" fillId="30" borderId="15" xfId="0" applyFont="1" applyFill="1" applyBorder="1" applyAlignment="1" applyProtection="1">
      <alignment horizontal="center" vertical="center" wrapText="1"/>
    </xf>
    <xf numFmtId="0" fontId="40" fillId="27" borderId="3"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protection locked="0"/>
    </xf>
    <xf numFmtId="178" fontId="51" fillId="0" borderId="3" xfId="0" applyNumberFormat="1" applyFont="1" applyBorder="1" applyAlignment="1" applyProtection="1">
      <alignment vertical="center"/>
      <protection locked="0"/>
    </xf>
    <xf numFmtId="38" fontId="46" fillId="32" borderId="159" xfId="80" applyFont="1" applyFill="1" applyBorder="1" applyProtection="1">
      <alignment vertical="center"/>
    </xf>
    <xf numFmtId="0" fontId="40" fillId="27" borderId="36"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30" borderId="36" xfId="0" applyFont="1" applyFill="1" applyBorder="1" applyAlignment="1" applyProtection="1">
      <alignment horizontal="center" vertical="center"/>
    </xf>
    <xf numFmtId="0" fontId="40" fillId="30" borderId="101" xfId="0" applyFont="1" applyFill="1" applyBorder="1" applyAlignment="1" applyProtection="1">
      <alignment horizontal="center" vertical="center"/>
    </xf>
    <xf numFmtId="49" fontId="51" fillId="0" borderId="0"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xf numFmtId="192" fontId="51" fillId="0" borderId="0" xfId="0" applyNumberFormat="1" applyFont="1" applyFill="1" applyBorder="1" applyAlignment="1" applyProtection="1">
      <alignment horizontal="left" vertical="center"/>
      <protection locked="0"/>
    </xf>
    <xf numFmtId="195" fontId="51" fillId="0" borderId="0" xfId="0" applyNumberFormat="1" applyFont="1" applyFill="1" applyBorder="1" applyAlignment="1" applyProtection="1">
      <alignment horizontal="left" vertical="center"/>
      <protection locked="0"/>
    </xf>
    <xf numFmtId="196" fontId="51" fillId="0" borderId="0" xfId="0" applyNumberFormat="1" applyFont="1" applyFill="1" applyBorder="1" applyAlignment="1" applyProtection="1">
      <alignment horizontal="left" vertical="center"/>
      <protection locked="0"/>
    </xf>
    <xf numFmtId="0" fontId="40" fillId="27" borderId="160" xfId="0" applyFont="1" applyFill="1" applyBorder="1" applyAlignment="1" applyProtection="1">
      <alignment horizontal="center" vertical="center"/>
    </xf>
    <xf numFmtId="190" fontId="40" fillId="27" borderId="37" xfId="0" applyNumberFormat="1" applyFont="1" applyFill="1" applyBorder="1" applyAlignment="1" applyProtection="1">
      <alignment horizontal="center" vertical="center" wrapText="1" shrinkToFit="1"/>
    </xf>
    <xf numFmtId="0" fontId="40" fillId="27" borderId="104"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xf>
    <xf numFmtId="178" fontId="51" fillId="0" borderId="37" xfId="0" applyNumberFormat="1" applyFont="1" applyBorder="1" applyAlignment="1" applyProtection="1">
      <alignment vertical="center"/>
      <protection locked="0"/>
    </xf>
    <xf numFmtId="178" fontId="51" fillId="0" borderId="84" xfId="0" applyNumberFormat="1" applyFont="1" applyBorder="1" applyAlignment="1" applyProtection="1">
      <alignment vertical="center"/>
      <protection locked="0"/>
    </xf>
    <xf numFmtId="38" fontId="40" fillId="38" borderId="136" xfId="80" applyFont="1" applyFill="1" applyBorder="1" applyAlignment="1" applyProtection="1">
      <alignment horizontal="right" vertical="center" wrapText="1"/>
    </xf>
    <xf numFmtId="38" fontId="40" fillId="38" borderId="67" xfId="80" applyFont="1" applyFill="1" applyBorder="1" applyAlignment="1" applyProtection="1">
      <alignment horizontal="right" vertical="center" wrapText="1"/>
    </xf>
    <xf numFmtId="38" fontId="40" fillId="38" borderId="71" xfId="80" applyFont="1" applyFill="1" applyBorder="1" applyAlignment="1" applyProtection="1">
      <alignment horizontal="right" vertical="center" wrapText="1"/>
    </xf>
    <xf numFmtId="38" fontId="40" fillId="38" borderId="68" xfId="80" applyFont="1" applyFill="1" applyBorder="1" applyAlignment="1" applyProtection="1">
      <alignment horizontal="right" vertical="center" wrapText="1"/>
    </xf>
    <xf numFmtId="38" fontId="40" fillId="38" borderId="135" xfId="80" applyFont="1" applyFill="1" applyBorder="1" applyAlignment="1" applyProtection="1">
      <alignment horizontal="right" vertical="center" wrapText="1"/>
    </xf>
    <xf numFmtId="0" fontId="40" fillId="30" borderId="15" xfId="0" applyFont="1" applyFill="1" applyBorder="1" applyAlignment="1" applyProtection="1">
      <alignment horizontal="center" vertical="center"/>
    </xf>
    <xf numFmtId="0" fontId="40" fillId="0" borderId="0" xfId="0" applyFont="1" applyAlignment="1" applyProtection="1">
      <alignment horizontal="left" vertical="center"/>
    </xf>
    <xf numFmtId="38" fontId="40" fillId="0" borderId="0" xfId="80" applyFont="1" applyAlignment="1" applyProtection="1">
      <alignment vertical="center"/>
    </xf>
    <xf numFmtId="0" fontId="40" fillId="0" borderId="0" xfId="0" applyFont="1" applyAlignment="1" applyProtection="1">
      <alignment horizontal="center" vertical="center"/>
    </xf>
    <xf numFmtId="38" fontId="51" fillId="0" borderId="32" xfId="80" applyFont="1" applyFill="1" applyBorder="1" applyAlignment="1" applyProtection="1">
      <alignment horizontal="right" vertical="center" wrapText="1"/>
      <protection locked="0"/>
    </xf>
    <xf numFmtId="38" fontId="40" fillId="38" borderId="67" xfId="80" applyFont="1" applyFill="1" applyBorder="1" applyAlignment="1" applyProtection="1">
      <alignment horizontal="right" vertical="center" wrapText="1"/>
    </xf>
    <xf numFmtId="38" fontId="45" fillId="32" borderId="76" xfId="80" applyFont="1" applyFill="1" applyBorder="1" applyProtection="1">
      <alignment vertical="center"/>
    </xf>
    <xf numFmtId="38" fontId="45" fillId="32" borderId="161" xfId="80" applyFont="1" applyFill="1" applyBorder="1" applyProtection="1">
      <alignment vertical="center"/>
    </xf>
    <xf numFmtId="0" fontId="57" fillId="40" borderId="3" xfId="0" applyFont="1" applyFill="1" applyBorder="1" applyAlignment="1">
      <alignment vertical="center" wrapText="1"/>
    </xf>
    <xf numFmtId="0" fontId="57" fillId="0" borderId="3" xfId="0" applyFont="1" applyBorder="1" applyAlignment="1">
      <alignment vertical="center" wrapText="1"/>
    </xf>
    <xf numFmtId="0" fontId="57" fillId="0" borderId="0" xfId="0" applyFont="1" applyAlignment="1">
      <alignment vertical="center"/>
    </xf>
    <xf numFmtId="0" fontId="57" fillId="36" borderId="3" xfId="0" applyFont="1" applyFill="1" applyBorder="1" applyAlignment="1">
      <alignment vertical="center"/>
    </xf>
    <xf numFmtId="0" fontId="57" fillId="35" borderId="3" xfId="0" applyFont="1" applyFill="1" applyBorder="1" applyAlignment="1">
      <alignment vertical="center"/>
    </xf>
    <xf numFmtId="0" fontId="57" fillId="42" borderId="3" xfId="0" applyFont="1" applyFill="1" applyBorder="1" applyAlignment="1">
      <alignment vertical="center"/>
    </xf>
    <xf numFmtId="0" fontId="57" fillId="41" borderId="3" xfId="0" applyFont="1" applyFill="1" applyBorder="1" applyAlignment="1">
      <alignment vertical="center"/>
    </xf>
    <xf numFmtId="0" fontId="57" fillId="40" borderId="3" xfId="0" applyFont="1" applyFill="1" applyBorder="1" applyAlignment="1">
      <alignment vertical="center"/>
    </xf>
    <xf numFmtId="0" fontId="57" fillId="39" borderId="3" xfId="0" applyFont="1" applyFill="1" applyBorder="1" applyAlignment="1">
      <alignment vertical="center"/>
    </xf>
    <xf numFmtId="0" fontId="57" fillId="0" borderId="3" xfId="0" applyFont="1" applyBorder="1" applyAlignment="1">
      <alignment vertical="center"/>
    </xf>
    <xf numFmtId="0" fontId="40" fillId="30" borderId="15" xfId="0" applyFont="1" applyFill="1" applyBorder="1" applyAlignment="1" applyProtection="1">
      <alignment horizontal="center" vertical="center"/>
    </xf>
    <xf numFmtId="0" fontId="40" fillId="30" borderId="3" xfId="0" applyFont="1" applyFill="1" applyBorder="1" applyAlignment="1" applyProtection="1">
      <alignment horizontal="center" vertical="center"/>
    </xf>
    <xf numFmtId="0" fontId="51" fillId="0" borderId="162" xfId="0" applyFont="1" applyFill="1" applyBorder="1" applyAlignment="1" applyProtection="1">
      <alignment vertical="center" wrapText="1"/>
      <protection locked="0"/>
    </xf>
    <xf numFmtId="38" fontId="40" fillId="32" borderId="163" xfId="80" applyFont="1" applyFill="1" applyBorder="1" applyProtection="1">
      <alignment vertical="center"/>
    </xf>
    <xf numFmtId="38" fontId="40" fillId="32" borderId="164" xfId="80" applyFont="1" applyFill="1" applyBorder="1" applyAlignment="1" applyProtection="1">
      <alignment horizontal="right" vertical="center" wrapText="1"/>
    </xf>
    <xf numFmtId="38" fontId="40" fillId="32" borderId="165" xfId="80" applyFont="1" applyFill="1" applyBorder="1" applyAlignment="1" applyProtection="1">
      <alignment horizontal="right" vertical="center" wrapText="1"/>
    </xf>
    <xf numFmtId="38" fontId="40" fillId="32" borderId="166" xfId="80" applyFont="1" applyFill="1" applyBorder="1" applyAlignment="1" applyProtection="1">
      <alignment horizontal="right" vertical="center" wrapText="1"/>
    </xf>
    <xf numFmtId="0" fontId="51" fillId="0" borderId="167" xfId="0" applyFont="1" applyFill="1" applyBorder="1" applyAlignment="1" applyProtection="1">
      <alignment vertical="center" wrapText="1"/>
      <protection locked="0"/>
    </xf>
    <xf numFmtId="0" fontId="40" fillId="30" borderId="101" xfId="0" applyFont="1" applyFill="1" applyBorder="1" applyAlignment="1" applyProtection="1">
      <alignment vertical="center"/>
    </xf>
    <xf numFmtId="0" fontId="40" fillId="30" borderId="101" xfId="0" applyFont="1" applyFill="1" applyBorder="1" applyAlignment="1" applyProtection="1">
      <alignment vertical="center" wrapText="1"/>
    </xf>
    <xf numFmtId="0" fontId="40" fillId="30" borderId="81" xfId="0" applyFont="1" applyFill="1" applyBorder="1" applyAlignment="1" applyProtection="1">
      <alignment vertical="center"/>
    </xf>
    <xf numFmtId="0" fontId="40" fillId="30" borderId="3" xfId="0" applyFont="1" applyFill="1" applyBorder="1" applyAlignment="1" applyProtection="1">
      <alignment horizontal="center" vertical="center"/>
    </xf>
    <xf numFmtId="0" fontId="40" fillId="27" borderId="84" xfId="0" applyFont="1" applyFill="1" applyBorder="1" applyAlignment="1" applyProtection="1">
      <alignment horizontal="center" vertical="center" wrapText="1"/>
    </xf>
    <xf numFmtId="0" fontId="40" fillId="27" borderId="3" xfId="0" applyFont="1" applyFill="1" applyBorder="1" applyAlignment="1" applyProtection="1">
      <alignment horizontal="center" vertical="center"/>
    </xf>
    <xf numFmtId="0" fontId="0" fillId="0" borderId="3" xfId="0" applyBorder="1">
      <alignment vertical="center"/>
    </xf>
    <xf numFmtId="0" fontId="0" fillId="43" borderId="3" xfId="0" applyFill="1" applyBorder="1">
      <alignment vertical="center"/>
    </xf>
    <xf numFmtId="0" fontId="58" fillId="0" borderId="0" xfId="0" applyFont="1" applyBorder="1" applyAlignment="1" applyProtection="1">
      <alignment vertical="center" wrapText="1"/>
    </xf>
    <xf numFmtId="0" fontId="51" fillId="0" borderId="15" xfId="0" applyNumberFormat="1" applyFont="1" applyBorder="1" applyAlignment="1" applyProtection="1">
      <alignment horizontal="center" vertical="center"/>
      <protection locked="0"/>
    </xf>
    <xf numFmtId="0" fontId="51" fillId="0" borderId="104" xfId="0" applyFont="1" applyFill="1" applyBorder="1" applyAlignment="1" applyProtection="1">
      <alignment horizontal="center" vertical="center" wrapText="1"/>
      <protection locked="0"/>
    </xf>
    <xf numFmtId="0" fontId="51" fillId="0" borderId="59" xfId="0" applyNumberFormat="1" applyFont="1" applyBorder="1" applyAlignment="1" applyProtection="1">
      <alignment horizontal="center" vertical="center"/>
      <protection locked="0"/>
    </xf>
    <xf numFmtId="0" fontId="51" fillId="0" borderId="30" xfId="0" applyFont="1" applyFill="1" applyBorder="1" applyAlignment="1" applyProtection="1">
      <alignment horizontal="center" vertical="center" wrapText="1"/>
      <protection locked="0"/>
    </xf>
    <xf numFmtId="178" fontId="51" fillId="0" borderId="30" xfId="0" applyNumberFormat="1" applyFont="1" applyBorder="1" applyAlignment="1" applyProtection="1">
      <alignment vertical="center"/>
      <protection locked="0"/>
    </xf>
    <xf numFmtId="178" fontId="51" fillId="0" borderId="42" xfId="0" applyNumberFormat="1" applyFont="1" applyBorder="1" applyAlignment="1" applyProtection="1">
      <alignment vertical="center"/>
      <protection locked="0"/>
    </xf>
    <xf numFmtId="178" fontId="51" fillId="0" borderId="130" xfId="0" applyNumberFormat="1" applyFont="1" applyBorder="1" applyAlignment="1" applyProtection="1">
      <alignment vertical="center"/>
      <protection locked="0"/>
    </xf>
    <xf numFmtId="0" fontId="51" fillId="0" borderId="35" xfId="0" applyFont="1" applyFill="1" applyBorder="1" applyAlignment="1" applyProtection="1">
      <alignment horizontal="center" vertical="center" wrapText="1"/>
      <protection locked="0"/>
    </xf>
    <xf numFmtId="0" fontId="56" fillId="31" borderId="101" xfId="0" applyFont="1" applyFill="1" applyBorder="1" applyAlignment="1" applyProtection="1">
      <alignment horizontal="center" vertical="center" wrapText="1"/>
      <protection locked="0"/>
    </xf>
    <xf numFmtId="0" fontId="56" fillId="31" borderId="3" xfId="0" applyFont="1" applyFill="1" applyBorder="1" applyAlignment="1" applyProtection="1">
      <alignment horizontal="center" vertical="center" wrapText="1"/>
      <protection locked="0"/>
    </xf>
    <xf numFmtId="0" fontId="56" fillId="31" borderId="36" xfId="0" applyFont="1" applyFill="1" applyBorder="1" applyAlignment="1" applyProtection="1">
      <alignment horizontal="center" vertical="center" wrapText="1"/>
      <protection locked="0"/>
    </xf>
    <xf numFmtId="0" fontId="56" fillId="31" borderId="2" xfId="0" applyFont="1" applyFill="1" applyBorder="1" applyAlignment="1" applyProtection="1">
      <alignment horizontal="center" vertical="center" wrapText="1"/>
      <protection locked="0"/>
    </xf>
    <xf numFmtId="178" fontId="51" fillId="32" borderId="3" xfId="0" applyNumberFormat="1" applyFont="1" applyFill="1" applyBorder="1" applyAlignment="1" applyProtection="1">
      <alignment vertical="center"/>
    </xf>
    <xf numFmtId="178" fontId="51" fillId="32" borderId="30" xfId="0" applyNumberFormat="1" applyFont="1" applyFill="1" applyBorder="1" applyAlignment="1" applyProtection="1">
      <alignment vertical="center"/>
    </xf>
    <xf numFmtId="0" fontId="0" fillId="0" borderId="0" xfId="0" applyBorder="1">
      <alignment vertical="center"/>
    </xf>
    <xf numFmtId="0" fontId="40" fillId="35" borderId="67" xfId="0" applyFont="1" applyFill="1" applyBorder="1" applyAlignment="1" applyProtection="1">
      <alignment horizontal="center" vertical="center"/>
    </xf>
    <xf numFmtId="190" fontId="40" fillId="35" borderId="172" xfId="0" applyNumberFormat="1" applyFont="1" applyFill="1" applyBorder="1" applyAlignment="1" applyProtection="1">
      <alignment horizontal="center" vertical="center" wrapText="1"/>
    </xf>
    <xf numFmtId="38" fontId="40" fillId="32" borderId="171" xfId="80" applyFont="1" applyFill="1" applyBorder="1" applyProtection="1">
      <alignment vertical="center"/>
    </xf>
    <xf numFmtId="38" fontId="40" fillId="38" borderId="173" xfId="80" applyFont="1" applyFill="1" applyBorder="1" applyAlignment="1" applyProtection="1">
      <alignment horizontal="right" vertical="center" wrapText="1"/>
    </xf>
    <xf numFmtId="38" fontId="40" fillId="38" borderId="174" xfId="80" applyFont="1" applyFill="1" applyBorder="1" applyAlignment="1" applyProtection="1">
      <alignment horizontal="right" vertical="center" wrapText="1"/>
    </xf>
    <xf numFmtId="38" fontId="40" fillId="38" borderId="175" xfId="80" applyFont="1" applyFill="1" applyBorder="1" applyAlignment="1" applyProtection="1">
      <alignment horizontal="right" vertical="center" wrapText="1"/>
    </xf>
    <xf numFmtId="38" fontId="40" fillId="32" borderId="51" xfId="80" applyFont="1" applyFill="1" applyBorder="1" applyAlignment="1" applyProtection="1">
      <alignment horizontal="right" vertical="center" wrapText="1"/>
    </xf>
    <xf numFmtId="0" fontId="51" fillId="0" borderId="48" xfId="0" applyFont="1" applyFill="1" applyBorder="1" applyAlignment="1" applyProtection="1">
      <alignment vertical="center" wrapText="1"/>
      <protection locked="0"/>
    </xf>
    <xf numFmtId="38" fontId="40" fillId="38" borderId="15" xfId="80" applyFont="1" applyFill="1" applyBorder="1" applyAlignment="1" applyProtection="1">
      <alignment horizontal="right" vertical="center" wrapText="1"/>
    </xf>
    <xf numFmtId="38" fontId="40" fillId="38" borderId="3" xfId="80" applyFont="1" applyFill="1" applyBorder="1" applyAlignment="1" applyProtection="1">
      <alignment horizontal="right" vertical="center" wrapText="1"/>
    </xf>
    <xf numFmtId="38" fontId="40" fillId="38" borderId="178" xfId="80" applyFont="1" applyFill="1" applyBorder="1" applyAlignment="1" applyProtection="1">
      <alignment horizontal="right" vertical="center" wrapText="1"/>
    </xf>
    <xf numFmtId="38" fontId="40" fillId="32" borderId="84" xfId="80" applyFont="1" applyFill="1" applyBorder="1" applyAlignment="1" applyProtection="1">
      <alignment horizontal="right" vertical="center" wrapText="1"/>
    </xf>
    <xf numFmtId="0" fontId="51" fillId="0" borderId="29" xfId="0" applyFont="1" applyFill="1" applyBorder="1" applyAlignment="1" applyProtection="1">
      <alignment vertical="center" wrapText="1"/>
      <protection locked="0"/>
    </xf>
    <xf numFmtId="38" fontId="40" fillId="38" borderId="89" xfId="80" applyFont="1" applyFill="1" applyBorder="1" applyAlignment="1" applyProtection="1">
      <alignment horizontal="right" vertical="center" wrapText="1"/>
    </xf>
    <xf numFmtId="38" fontId="40" fillId="38" borderId="85" xfId="80" applyFont="1" applyFill="1" applyBorder="1" applyAlignment="1" applyProtection="1">
      <alignment horizontal="right" vertical="center" wrapText="1"/>
    </xf>
    <xf numFmtId="38" fontId="40" fillId="38" borderId="179" xfId="80" applyFont="1" applyFill="1" applyBorder="1" applyAlignment="1" applyProtection="1">
      <alignment horizontal="right" vertical="center" wrapText="1"/>
    </xf>
    <xf numFmtId="38" fontId="40" fillId="32" borderId="180" xfId="80" applyFont="1" applyFill="1" applyBorder="1" applyAlignment="1" applyProtection="1">
      <alignment horizontal="right" vertical="center" wrapText="1"/>
    </xf>
    <xf numFmtId="0" fontId="51" fillId="0" borderId="98" xfId="0" applyFont="1" applyFill="1" applyBorder="1" applyAlignment="1" applyProtection="1">
      <alignment vertical="center" wrapText="1"/>
      <protection locked="0"/>
    </xf>
    <xf numFmtId="38" fontId="51" fillId="0" borderId="176" xfId="80" applyFont="1" applyFill="1" applyBorder="1" applyAlignment="1" applyProtection="1">
      <alignment horizontal="right" vertical="center" wrapText="1"/>
      <protection locked="0"/>
    </xf>
    <xf numFmtId="38" fontId="51" fillId="0" borderId="177" xfId="80" applyFont="1" applyFill="1" applyBorder="1" applyAlignment="1" applyProtection="1">
      <alignment horizontal="right" vertical="center" wrapText="1"/>
      <protection locked="0"/>
    </xf>
    <xf numFmtId="38" fontId="51" fillId="0" borderId="181" xfId="80" applyFont="1" applyFill="1" applyBorder="1" applyAlignment="1" applyProtection="1">
      <alignment horizontal="right" vertical="center" wrapText="1"/>
      <protection locked="0"/>
    </xf>
    <xf numFmtId="0" fontId="44" fillId="32" borderId="81" xfId="0" applyFont="1" applyFill="1" applyBorder="1" applyAlignment="1" applyProtection="1">
      <alignment horizontal="left" vertical="center"/>
    </xf>
    <xf numFmtId="0" fontId="44" fillId="32" borderId="55" xfId="0" applyFont="1" applyFill="1" applyBorder="1" applyAlignment="1" applyProtection="1">
      <alignment horizontal="left" vertical="center"/>
    </xf>
    <xf numFmtId="0" fontId="44" fillId="32" borderId="41" xfId="0" applyFont="1" applyFill="1" applyBorder="1" applyAlignment="1" applyProtection="1">
      <alignment horizontal="left" vertical="center"/>
    </xf>
    <xf numFmtId="0" fontId="40" fillId="37" borderId="101" xfId="0" applyFont="1" applyFill="1" applyBorder="1" applyAlignment="1" applyProtection="1">
      <alignment horizontal="left" vertical="center"/>
    </xf>
    <xf numFmtId="0" fontId="40" fillId="37" borderId="2" xfId="0" applyFont="1" applyFill="1" applyBorder="1" applyAlignment="1" applyProtection="1">
      <alignment horizontal="left" vertical="center"/>
    </xf>
    <xf numFmtId="0" fontId="40" fillId="37" borderId="104" xfId="0" applyFont="1" applyFill="1" applyBorder="1" applyAlignment="1" applyProtection="1">
      <alignment horizontal="left" vertical="center"/>
    </xf>
    <xf numFmtId="38" fontId="40" fillId="38" borderId="182" xfId="80" applyFont="1" applyFill="1" applyBorder="1" applyAlignment="1" applyProtection="1">
      <alignment horizontal="right" vertical="center" wrapText="1"/>
    </xf>
    <xf numFmtId="38" fontId="40" fillId="38" borderId="176" xfId="80" applyFont="1" applyFill="1" applyBorder="1" applyAlignment="1" applyProtection="1">
      <alignment horizontal="right" vertical="center" wrapText="1"/>
    </xf>
    <xf numFmtId="38" fontId="40" fillId="38" borderId="177" xfId="80" applyFont="1" applyFill="1" applyBorder="1" applyAlignment="1" applyProtection="1">
      <alignment horizontal="right" vertical="center" wrapText="1"/>
    </xf>
    <xf numFmtId="38" fontId="40" fillId="38" borderId="183" xfId="80" applyFont="1" applyFill="1" applyBorder="1" applyAlignment="1" applyProtection="1">
      <alignment horizontal="right" vertical="center" wrapText="1"/>
    </xf>
    <xf numFmtId="38" fontId="40" fillId="32" borderId="61" xfId="80" applyFont="1" applyFill="1" applyBorder="1" applyProtection="1">
      <alignment vertical="center"/>
    </xf>
    <xf numFmtId="0" fontId="51" fillId="0" borderId="77" xfId="0" applyFont="1" applyFill="1" applyBorder="1" applyAlignment="1" applyProtection="1">
      <alignment vertical="center" wrapText="1"/>
      <protection locked="0"/>
    </xf>
    <xf numFmtId="190" fontId="40" fillId="35" borderId="184" xfId="0" applyNumberFormat="1" applyFont="1" applyFill="1" applyBorder="1" applyAlignment="1" applyProtection="1">
      <alignment horizontal="center" vertical="center" wrapText="1"/>
    </xf>
    <xf numFmtId="38" fontId="40" fillId="32" borderId="185" xfId="80" applyFont="1" applyFill="1" applyBorder="1" applyAlignment="1" applyProtection="1">
      <alignment horizontal="right" vertical="center" wrapText="1"/>
    </xf>
    <xf numFmtId="38" fontId="40" fillId="32" borderId="186" xfId="80" applyFont="1" applyFill="1" applyBorder="1" applyProtection="1">
      <alignment vertical="center"/>
    </xf>
    <xf numFmtId="0" fontId="51" fillId="0" borderId="187" xfId="0" applyFont="1" applyFill="1" applyBorder="1" applyAlignment="1" applyProtection="1">
      <alignment vertical="center" wrapText="1"/>
      <protection locked="0"/>
    </xf>
    <xf numFmtId="0" fontId="40" fillId="35" borderId="177" xfId="0" applyFont="1" applyFill="1" applyBorder="1" applyAlignment="1" applyProtection="1">
      <alignment horizontal="center" vertical="center"/>
    </xf>
    <xf numFmtId="190" fontId="40" fillId="35" borderId="167" xfId="0" applyNumberFormat="1" applyFont="1" applyFill="1" applyBorder="1" applyAlignment="1" applyProtection="1">
      <alignment horizontal="center" vertical="center" wrapText="1"/>
    </xf>
    <xf numFmtId="38" fontId="40" fillId="32" borderId="188" xfId="80" applyFont="1" applyFill="1" applyBorder="1" applyProtection="1">
      <alignment vertical="center"/>
    </xf>
    <xf numFmtId="190" fontId="40" fillId="35" borderId="189" xfId="0" applyNumberFormat="1" applyFont="1" applyFill="1" applyBorder="1" applyAlignment="1" applyProtection="1">
      <alignment horizontal="center" vertical="center" wrapText="1"/>
    </xf>
    <xf numFmtId="0" fontId="40" fillId="35" borderId="190" xfId="0" applyFont="1" applyFill="1" applyBorder="1" applyAlignment="1" applyProtection="1">
      <alignment horizontal="center" vertical="center"/>
    </xf>
    <xf numFmtId="38" fontId="40" fillId="38" borderId="191" xfId="80" applyFont="1" applyFill="1" applyBorder="1" applyAlignment="1" applyProtection="1">
      <alignment horizontal="right" vertical="center" wrapText="1"/>
    </xf>
    <xf numFmtId="38" fontId="40" fillId="38" borderId="192" xfId="80" applyFont="1" applyFill="1" applyBorder="1" applyAlignment="1" applyProtection="1">
      <alignment horizontal="right" vertical="center" wrapText="1"/>
    </xf>
    <xf numFmtId="38" fontId="40" fillId="38" borderId="193" xfId="80" applyFont="1" applyFill="1" applyBorder="1" applyAlignment="1" applyProtection="1">
      <alignment horizontal="right" vertical="center" wrapText="1"/>
    </xf>
    <xf numFmtId="38" fontId="40" fillId="38" borderId="190" xfId="80" applyFont="1" applyFill="1" applyBorder="1" applyAlignment="1" applyProtection="1">
      <alignment horizontal="right" vertical="center" wrapText="1"/>
    </xf>
    <xf numFmtId="38" fontId="40" fillId="38" borderId="194" xfId="80" applyFont="1" applyFill="1" applyBorder="1" applyAlignment="1" applyProtection="1">
      <alignment horizontal="right" vertical="center" wrapText="1"/>
    </xf>
    <xf numFmtId="38" fontId="40" fillId="32" borderId="195" xfId="80" applyFont="1" applyFill="1" applyBorder="1" applyAlignment="1" applyProtection="1">
      <alignment horizontal="right" vertical="center" wrapText="1"/>
    </xf>
    <xf numFmtId="0" fontId="35" fillId="0" borderId="33" xfId="0" applyFont="1" applyBorder="1" applyAlignment="1" applyProtection="1">
      <alignment horizontal="left" vertical="center" wrapText="1"/>
    </xf>
    <xf numFmtId="0" fontId="35" fillId="0" borderId="26" xfId="0" applyFont="1" applyBorder="1" applyAlignment="1" applyProtection="1">
      <alignment horizontal="left" vertical="center" wrapText="1"/>
    </xf>
    <xf numFmtId="0" fontId="35" fillId="0" borderId="14" xfId="0" applyFont="1" applyBorder="1" applyAlignment="1" applyProtection="1">
      <alignment horizontal="left" vertical="center" wrapText="1"/>
    </xf>
    <xf numFmtId="0" fontId="35" fillId="0" borderId="88" xfId="0" applyFont="1" applyBorder="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16" xfId="0" applyFont="1" applyBorder="1" applyAlignment="1" applyProtection="1">
      <alignment horizontal="left" vertical="center" wrapText="1"/>
    </xf>
    <xf numFmtId="0" fontId="35" fillId="0" borderId="40" xfId="0" applyFont="1" applyBorder="1" applyAlignment="1" applyProtection="1">
      <alignment horizontal="left" vertical="center" wrapText="1"/>
    </xf>
    <xf numFmtId="0" fontId="35" fillId="0" borderId="95" xfId="0" applyFont="1" applyBorder="1" applyAlignment="1" applyProtection="1">
      <alignment horizontal="left" vertical="center" wrapText="1"/>
    </xf>
    <xf numFmtId="0" fontId="35" fillId="0" borderId="38" xfId="0" applyFont="1" applyBorder="1" applyAlignment="1" applyProtection="1">
      <alignment horizontal="left" vertical="center" wrapText="1"/>
    </xf>
    <xf numFmtId="0" fontId="40" fillId="36" borderId="158" xfId="0" applyFont="1" applyFill="1" applyBorder="1" applyAlignment="1" applyProtection="1">
      <alignment horizontal="center" vertical="center"/>
    </xf>
    <xf numFmtId="0" fontId="40" fillId="36" borderId="76" xfId="0" applyFont="1" applyFill="1" applyBorder="1" applyAlignment="1" applyProtection="1">
      <alignment horizontal="center" vertical="center"/>
    </xf>
    <xf numFmtId="0" fontId="40" fillId="36" borderId="77" xfId="0" applyFont="1" applyFill="1" applyBorder="1" applyAlignment="1" applyProtection="1">
      <alignment horizontal="center" vertical="center"/>
    </xf>
    <xf numFmtId="0" fontId="40" fillId="36" borderId="78" xfId="0" applyFont="1" applyFill="1" applyBorder="1" applyAlignment="1" applyProtection="1">
      <alignment horizontal="center" vertical="center"/>
    </xf>
    <xf numFmtId="0" fontId="40" fillId="36" borderId="79" xfId="0" applyFont="1" applyFill="1" applyBorder="1" applyAlignment="1" applyProtection="1">
      <alignment horizontal="center" vertical="center"/>
    </xf>
    <xf numFmtId="0" fontId="40" fillId="36" borderId="80" xfId="0" applyFont="1" applyFill="1" applyBorder="1" applyAlignment="1" applyProtection="1">
      <alignment horizontal="center" vertical="center"/>
    </xf>
    <xf numFmtId="0" fontId="40" fillId="36" borderId="81" xfId="0" applyFont="1" applyFill="1" applyBorder="1" applyAlignment="1" applyProtection="1">
      <alignment horizontal="center" vertical="center"/>
    </xf>
    <xf numFmtId="0" fontId="40" fillId="36" borderId="55" xfId="0" applyFont="1" applyFill="1" applyBorder="1" applyAlignment="1" applyProtection="1">
      <alignment horizontal="center" vertical="center"/>
    </xf>
    <xf numFmtId="0" fontId="40" fillId="36" borderId="35" xfId="0" applyFont="1" applyFill="1" applyBorder="1" applyAlignment="1" applyProtection="1">
      <alignment horizontal="center" vertical="center"/>
    </xf>
    <xf numFmtId="0" fontId="40" fillId="35" borderId="15" xfId="0" applyFont="1" applyFill="1" applyBorder="1" applyAlignment="1" applyProtection="1">
      <alignment horizontal="center" vertical="center" wrapText="1"/>
    </xf>
    <xf numFmtId="0" fontId="40" fillId="35" borderId="3" xfId="0" applyFont="1" applyFill="1" applyBorder="1" applyAlignment="1" applyProtection="1">
      <alignment horizontal="center" vertical="center" wrapText="1"/>
    </xf>
    <xf numFmtId="192" fontId="51" fillId="0" borderId="3" xfId="0" applyNumberFormat="1" applyFont="1" applyFill="1" applyBorder="1" applyAlignment="1" applyProtection="1">
      <alignment horizontal="left" vertical="center"/>
      <protection locked="0"/>
    </xf>
    <xf numFmtId="192" fontId="51" fillId="0" borderId="29" xfId="0" applyNumberFormat="1" applyFont="1" applyFill="1" applyBorder="1" applyAlignment="1" applyProtection="1">
      <alignment horizontal="left" vertical="center"/>
      <protection locked="0"/>
    </xf>
    <xf numFmtId="198" fontId="51" fillId="0" borderId="37" xfId="0" applyNumberFormat="1" applyFont="1" applyFill="1" applyBorder="1" applyAlignment="1" applyProtection="1">
      <alignment horizontal="left" vertical="center"/>
      <protection locked="0"/>
    </xf>
    <xf numFmtId="198" fontId="51" fillId="0" borderId="2" xfId="0" applyNumberFormat="1" applyFont="1" applyFill="1" applyBorder="1" applyAlignment="1" applyProtection="1">
      <alignment horizontal="left" vertical="center"/>
      <protection locked="0"/>
    </xf>
    <xf numFmtId="198" fontId="51" fillId="0" borderId="104" xfId="0" applyNumberFormat="1" applyFont="1" applyFill="1" applyBorder="1" applyAlignment="1" applyProtection="1">
      <alignment horizontal="left" vertical="center"/>
      <protection locked="0"/>
    </xf>
    <xf numFmtId="0" fontId="40" fillId="30" borderId="60" xfId="0" applyFont="1" applyFill="1" applyBorder="1" applyAlignment="1" applyProtection="1">
      <alignment horizontal="center" vertical="center"/>
    </xf>
    <xf numFmtId="0" fontId="40" fillId="30" borderId="47" xfId="0" applyFont="1" applyFill="1" applyBorder="1" applyAlignment="1" applyProtection="1">
      <alignment horizontal="center" vertical="center"/>
    </xf>
    <xf numFmtId="0" fontId="40" fillId="30" borderId="15" xfId="0" applyFont="1" applyFill="1" applyBorder="1" applyAlignment="1" applyProtection="1">
      <alignment horizontal="center" vertical="center"/>
    </xf>
    <xf numFmtId="0" fontId="40" fillId="30" borderId="3" xfId="0" applyFont="1" applyFill="1" applyBorder="1" applyAlignment="1" applyProtection="1">
      <alignment horizontal="center" vertical="center"/>
    </xf>
    <xf numFmtId="0" fontId="40" fillId="30" borderId="15" xfId="0" applyFont="1" applyFill="1" applyBorder="1" applyAlignment="1" applyProtection="1">
      <alignment horizontal="center" vertical="center" wrapText="1"/>
    </xf>
    <xf numFmtId="0" fontId="51" fillId="0" borderId="3" xfId="0" applyFont="1" applyFill="1" applyBorder="1" applyAlignment="1" applyProtection="1">
      <alignment horizontal="left" vertical="center"/>
      <protection locked="0"/>
    </xf>
    <xf numFmtId="0" fontId="51" fillId="0" borderId="29" xfId="0" applyFont="1" applyFill="1" applyBorder="1" applyAlignment="1" applyProtection="1">
      <alignment horizontal="left" vertical="center"/>
      <protection locked="0"/>
    </xf>
    <xf numFmtId="0" fontId="40" fillId="35" borderId="75" xfId="0" applyFont="1" applyFill="1" applyBorder="1" applyAlignment="1" applyProtection="1">
      <alignment horizontal="center" vertical="center" wrapText="1"/>
    </xf>
    <xf numFmtId="0" fontId="40" fillId="35" borderId="14" xfId="0" applyFont="1" applyFill="1" applyBorder="1" applyAlignment="1" applyProtection="1">
      <alignment horizontal="center" vertical="center" wrapText="1"/>
    </xf>
    <xf numFmtId="0" fontId="40" fillId="35" borderId="28" xfId="0" applyFont="1" applyFill="1" applyBorder="1" applyAlignment="1" applyProtection="1">
      <alignment horizontal="center" vertical="center" wrapText="1"/>
    </xf>
    <xf numFmtId="0" fontId="40" fillId="35" borderId="16" xfId="0" applyFont="1" applyFill="1" applyBorder="1" applyAlignment="1" applyProtection="1">
      <alignment horizontal="center" vertical="center" wrapText="1"/>
    </xf>
    <xf numFmtId="0" fontId="40" fillId="35" borderId="158" xfId="0" applyFont="1" applyFill="1" applyBorder="1" applyAlignment="1" applyProtection="1">
      <alignment horizontal="center" vertical="center" wrapText="1"/>
    </xf>
    <xf numFmtId="0" fontId="40" fillId="35" borderId="61" xfId="0" applyFont="1" applyFill="1" applyBorder="1" applyAlignment="1" applyProtection="1">
      <alignment horizontal="center" vertical="center" wrapText="1"/>
    </xf>
    <xf numFmtId="0" fontId="40" fillId="27" borderId="94" xfId="0" applyFont="1" applyFill="1" applyBorder="1" applyAlignment="1" applyProtection="1">
      <alignment horizontal="center" vertical="center" wrapText="1"/>
    </xf>
    <xf numFmtId="0" fontId="40" fillId="27" borderId="87" xfId="0" applyFont="1" applyFill="1" applyBorder="1" applyAlignment="1" applyProtection="1">
      <alignment horizontal="center" vertical="center" wrapText="1"/>
    </xf>
    <xf numFmtId="0" fontId="40" fillId="27" borderId="34" xfId="0" applyFont="1" applyFill="1" applyBorder="1" applyAlignment="1" applyProtection="1">
      <alignment horizontal="center" vertical="center" wrapText="1"/>
    </xf>
    <xf numFmtId="0" fontId="40" fillId="27" borderId="19" xfId="0" applyFont="1" applyFill="1" applyBorder="1" applyAlignment="1" applyProtection="1">
      <alignment horizontal="center" vertical="center" wrapText="1"/>
    </xf>
    <xf numFmtId="0" fontId="40" fillId="27" borderId="47"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36" xfId="0" applyFont="1" applyFill="1" applyBorder="1" applyAlignment="1" applyProtection="1">
      <alignment horizontal="center" vertical="center" wrapText="1"/>
    </xf>
    <xf numFmtId="0" fontId="40" fillId="27" borderId="91"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35" borderId="14" xfId="0" applyFont="1" applyFill="1" applyBorder="1" applyAlignment="1" applyProtection="1">
      <alignment horizontal="center" vertical="center"/>
    </xf>
    <xf numFmtId="0" fontId="41" fillId="0" borderId="0" xfId="0" applyFont="1" applyFill="1" applyAlignment="1" applyProtection="1">
      <alignment horizontal="left" vertical="center"/>
    </xf>
    <xf numFmtId="0" fontId="40" fillId="27" borderId="132" xfId="0" applyFont="1" applyFill="1" applyBorder="1" applyAlignment="1" applyProtection="1">
      <alignment horizontal="center" vertical="center"/>
    </xf>
    <xf numFmtId="0" fontId="40" fillId="27" borderId="133" xfId="0" applyFont="1" applyFill="1" applyBorder="1" applyAlignment="1" applyProtection="1">
      <alignment horizontal="center" vertical="center"/>
    </xf>
    <xf numFmtId="0" fontId="40" fillId="27" borderId="134" xfId="0" applyFont="1" applyFill="1" applyBorder="1" applyAlignment="1" applyProtection="1">
      <alignment horizontal="center" vertical="center"/>
    </xf>
    <xf numFmtId="190" fontId="40" fillId="27" borderId="94" xfId="0" applyNumberFormat="1" applyFont="1" applyFill="1" applyBorder="1" applyAlignment="1" applyProtection="1">
      <alignment horizontal="center" vertical="center" wrapText="1" shrinkToFit="1"/>
    </xf>
    <xf numFmtId="190" fontId="40" fillId="27" borderId="98" xfId="0" applyNumberFormat="1" applyFont="1" applyFill="1" applyBorder="1" applyAlignment="1" applyProtection="1">
      <alignment horizontal="center" vertical="center" wrapText="1" shrinkToFit="1"/>
    </xf>
    <xf numFmtId="190" fontId="40" fillId="27" borderId="48" xfId="0" applyNumberFormat="1" applyFont="1" applyFill="1" applyBorder="1" applyAlignment="1" applyProtection="1">
      <alignment horizontal="center" vertical="center" wrapText="1" shrinkToFit="1"/>
    </xf>
    <xf numFmtId="0" fontId="40" fillId="30" borderId="96" xfId="0" applyFont="1" applyFill="1" applyBorder="1" applyAlignment="1" applyProtection="1">
      <alignment horizontal="center" vertical="center"/>
    </xf>
    <xf numFmtId="0" fontId="40" fillId="30" borderId="97" xfId="0" applyFont="1" applyFill="1" applyBorder="1" applyAlignment="1" applyProtection="1">
      <alignment horizontal="center" vertical="center"/>
    </xf>
    <xf numFmtId="0" fontId="40" fillId="30" borderId="28" xfId="0" applyFont="1" applyFill="1" applyBorder="1" applyAlignment="1" applyProtection="1">
      <alignment horizontal="center" vertical="center"/>
    </xf>
    <xf numFmtId="0" fontId="40" fillId="30" borderId="16" xfId="0" applyFont="1" applyFill="1" applyBorder="1" applyAlignment="1" applyProtection="1">
      <alignment horizontal="center" vertical="center"/>
    </xf>
    <xf numFmtId="0" fontId="40" fillId="30" borderId="82" xfId="0" applyFont="1" applyFill="1" applyBorder="1" applyAlignment="1" applyProtection="1">
      <alignment horizontal="center" vertical="center"/>
    </xf>
    <xf numFmtId="0" fontId="40" fillId="30" borderId="38" xfId="0" applyFont="1" applyFill="1" applyBorder="1" applyAlignment="1" applyProtection="1">
      <alignment horizontal="center" vertical="center"/>
    </xf>
    <xf numFmtId="0" fontId="40" fillId="30" borderId="59" xfId="0" applyFont="1" applyFill="1" applyBorder="1" applyAlignment="1" applyProtection="1">
      <alignment horizontal="center" vertical="center"/>
    </xf>
    <xf numFmtId="0" fontId="40" fillId="30" borderId="30" xfId="0" applyFont="1" applyFill="1" applyBorder="1" applyAlignment="1" applyProtection="1">
      <alignment horizontal="center" vertical="center"/>
    </xf>
    <xf numFmtId="196" fontId="51" fillId="0" borderId="30" xfId="0" applyNumberFormat="1" applyFont="1" applyFill="1" applyBorder="1" applyAlignment="1" applyProtection="1">
      <alignment horizontal="left" vertical="center"/>
      <protection locked="0"/>
    </xf>
    <xf numFmtId="196" fontId="51" fillId="0" borderId="31" xfId="0" applyNumberFormat="1" applyFont="1" applyFill="1" applyBorder="1" applyAlignment="1" applyProtection="1">
      <alignment horizontal="left" vertical="center"/>
      <protection locked="0"/>
    </xf>
    <xf numFmtId="0" fontId="51" fillId="0" borderId="37" xfId="0" applyFont="1" applyFill="1" applyBorder="1" applyAlignment="1" applyProtection="1">
      <alignment horizontal="left" vertical="center"/>
      <protection locked="0"/>
    </xf>
    <xf numFmtId="0" fontId="51" fillId="0" borderId="2" xfId="0" applyFont="1" applyFill="1" applyBorder="1" applyAlignment="1" applyProtection="1">
      <alignment horizontal="left" vertical="center"/>
      <protection locked="0"/>
    </xf>
    <xf numFmtId="0" fontId="51" fillId="0" borderId="104" xfId="0" applyFont="1" applyFill="1" applyBorder="1" applyAlignment="1" applyProtection="1">
      <alignment horizontal="left" vertical="center"/>
      <protection locked="0"/>
    </xf>
    <xf numFmtId="49" fontId="51" fillId="0" borderId="113" xfId="0" applyNumberFormat="1" applyFont="1" applyFill="1" applyBorder="1" applyAlignment="1" applyProtection="1">
      <alignment horizontal="left" vertical="center"/>
      <protection locked="0"/>
    </xf>
    <xf numFmtId="49" fontId="51" fillId="0" borderId="19" xfId="0" applyNumberFormat="1" applyFont="1" applyFill="1" applyBorder="1" applyAlignment="1" applyProtection="1">
      <alignment horizontal="left" vertical="center"/>
      <protection locked="0"/>
    </xf>
    <xf numFmtId="0" fontId="40" fillId="36" borderId="129" xfId="0" applyFont="1" applyFill="1" applyBorder="1" applyAlignment="1" applyProtection="1">
      <alignment horizontal="center" vertical="center" wrapText="1"/>
    </xf>
    <xf numFmtId="0" fontId="40" fillId="36" borderId="58" xfId="0" applyFont="1" applyFill="1" applyBorder="1" applyAlignment="1" applyProtection="1">
      <alignment horizontal="center" vertical="center" wrapText="1"/>
    </xf>
    <xf numFmtId="0" fontId="40" fillId="36" borderId="108" xfId="0" applyFont="1" applyFill="1" applyBorder="1" applyAlignment="1" applyProtection="1">
      <alignment horizontal="center" vertical="center" wrapText="1"/>
    </xf>
    <xf numFmtId="178" fontId="45" fillId="32" borderId="109" xfId="0" applyNumberFormat="1" applyFont="1" applyFill="1" applyBorder="1" applyAlignment="1" applyProtection="1">
      <alignment horizontal="right" vertical="center"/>
    </xf>
    <xf numFmtId="178" fontId="45" fillId="32" borderId="108" xfId="0" applyNumberFormat="1" applyFont="1" applyFill="1" applyBorder="1" applyAlignment="1" applyProtection="1">
      <alignment horizontal="right" vertical="center"/>
    </xf>
    <xf numFmtId="0" fontId="40" fillId="36" borderId="150" xfId="0" applyFont="1" applyFill="1" applyBorder="1" applyAlignment="1" applyProtection="1">
      <alignment horizontal="center" vertical="center"/>
    </xf>
    <xf numFmtId="0" fontId="40" fillId="36" borderId="151" xfId="0" applyFont="1" applyFill="1" applyBorder="1" applyAlignment="1" applyProtection="1">
      <alignment horizontal="center" vertical="center"/>
    </xf>
    <xf numFmtId="0" fontId="40" fillId="36" borderId="152" xfId="0" applyFont="1" applyFill="1" applyBorder="1" applyAlignment="1" applyProtection="1">
      <alignment horizontal="center" vertical="center"/>
    </xf>
    <xf numFmtId="188" fontId="45" fillId="32" borderId="157" xfId="0" applyNumberFormat="1" applyFont="1" applyFill="1" applyBorder="1" applyAlignment="1" applyProtection="1">
      <alignment horizontal="right" vertical="center"/>
    </xf>
    <xf numFmtId="188" fontId="45" fillId="32" borderId="152" xfId="0" applyNumberFormat="1" applyFont="1" applyFill="1" applyBorder="1" applyAlignment="1" applyProtection="1">
      <alignment horizontal="right" vertical="center"/>
    </xf>
    <xf numFmtId="0" fontId="44" fillId="32" borderId="81" xfId="0" applyFont="1" applyFill="1" applyBorder="1" applyAlignment="1" applyProtection="1">
      <alignment horizontal="left" vertical="center"/>
    </xf>
    <xf numFmtId="0" fontId="44" fillId="32" borderId="55" xfId="0" applyFont="1" applyFill="1" applyBorder="1" applyAlignment="1" applyProtection="1">
      <alignment horizontal="left" vertical="center"/>
    </xf>
    <xf numFmtId="0" fontId="44" fillId="32" borderId="41" xfId="0" applyFont="1" applyFill="1" applyBorder="1" applyAlignment="1" applyProtection="1">
      <alignment horizontal="left" vertical="center"/>
    </xf>
    <xf numFmtId="178" fontId="45" fillId="32" borderId="42" xfId="0" applyNumberFormat="1" applyFont="1" applyFill="1" applyBorder="1" applyAlignment="1" applyProtection="1">
      <alignment horizontal="right" vertical="center"/>
    </xf>
    <xf numFmtId="178" fontId="45" fillId="32" borderId="41" xfId="0" applyNumberFormat="1" applyFont="1" applyFill="1" applyBorder="1" applyAlignment="1" applyProtection="1">
      <alignment horizontal="right" vertical="center"/>
    </xf>
    <xf numFmtId="0" fontId="40" fillId="36" borderId="147" xfId="0" applyFont="1" applyFill="1" applyBorder="1" applyAlignment="1" applyProtection="1">
      <alignment horizontal="center" vertical="center"/>
    </xf>
    <xf numFmtId="0" fontId="40" fillId="36" borderId="148" xfId="0" applyFont="1" applyFill="1" applyBorder="1" applyAlignment="1" applyProtection="1">
      <alignment horizontal="center" vertical="center"/>
    </xf>
    <xf numFmtId="0" fontId="40" fillId="36" borderId="149" xfId="0" applyFont="1" applyFill="1" applyBorder="1" applyAlignment="1" applyProtection="1">
      <alignment horizontal="center" vertical="center"/>
    </xf>
    <xf numFmtId="178" fontId="45" fillId="32" borderId="156" xfId="0" applyNumberFormat="1" applyFont="1" applyFill="1" applyBorder="1" applyAlignment="1" applyProtection="1">
      <alignment horizontal="right" vertical="center"/>
    </xf>
    <xf numFmtId="178" fontId="45" fillId="32" borderId="149" xfId="0" applyNumberFormat="1" applyFont="1" applyFill="1" applyBorder="1" applyAlignment="1" applyProtection="1">
      <alignment horizontal="right" vertical="center"/>
    </xf>
    <xf numFmtId="0" fontId="40" fillId="37" borderId="112" xfId="0" applyFont="1" applyFill="1" applyBorder="1" applyAlignment="1" applyProtection="1">
      <alignment horizontal="left" vertical="center"/>
    </xf>
    <xf numFmtId="0" fontId="40" fillId="37" borderId="18" xfId="0" applyFont="1" applyFill="1" applyBorder="1" applyAlignment="1" applyProtection="1">
      <alignment horizontal="left" vertical="center"/>
    </xf>
    <xf numFmtId="0" fontId="40" fillId="37" borderId="155" xfId="0" applyFont="1" applyFill="1" applyBorder="1" applyAlignment="1" applyProtection="1">
      <alignment horizontal="left" vertical="center"/>
    </xf>
    <xf numFmtId="0" fontId="51" fillId="0" borderId="114" xfId="0" applyFont="1" applyFill="1" applyBorder="1" applyAlignment="1" applyProtection="1">
      <alignment horizontal="left" vertical="center" wrapText="1"/>
      <protection locked="0"/>
    </xf>
    <xf numFmtId="0" fontId="51" fillId="0" borderId="63" xfId="0" applyFont="1" applyFill="1" applyBorder="1" applyAlignment="1" applyProtection="1">
      <alignment horizontal="left" vertical="center" wrapText="1"/>
      <protection locked="0"/>
    </xf>
    <xf numFmtId="0" fontId="51" fillId="0" borderId="115" xfId="0" applyFont="1" applyFill="1" applyBorder="1" applyAlignment="1" applyProtection="1">
      <alignment horizontal="left" vertical="center" wrapText="1"/>
      <protection locked="0"/>
    </xf>
    <xf numFmtId="0" fontId="51" fillId="0" borderId="110" xfId="0" applyFont="1" applyFill="1" applyBorder="1" applyAlignment="1" applyProtection="1">
      <alignment horizontal="left" vertical="center" wrapText="1"/>
      <protection locked="0"/>
    </xf>
    <xf numFmtId="0" fontId="51" fillId="0" borderId="23" xfId="0" applyFont="1" applyFill="1" applyBorder="1" applyAlignment="1" applyProtection="1">
      <alignment horizontal="left" vertical="center" wrapText="1"/>
      <protection locked="0"/>
    </xf>
    <xf numFmtId="0" fontId="51" fillId="0" borderId="111" xfId="0" applyFont="1" applyFill="1" applyBorder="1" applyAlignment="1" applyProtection="1">
      <alignment horizontal="left" vertical="center" wrapText="1"/>
      <protection locked="0"/>
    </xf>
    <xf numFmtId="0" fontId="51" fillId="0" borderId="153" xfId="0" applyFont="1" applyFill="1" applyBorder="1" applyAlignment="1" applyProtection="1">
      <alignment horizontal="left" vertical="center" wrapText="1"/>
      <protection locked="0"/>
    </xf>
    <xf numFmtId="0" fontId="51" fillId="0" borderId="65" xfId="0" applyFont="1" applyFill="1" applyBorder="1" applyAlignment="1" applyProtection="1">
      <alignment horizontal="left" vertical="center" wrapText="1"/>
      <protection locked="0"/>
    </xf>
    <xf numFmtId="0" fontId="51" fillId="0" borderId="154" xfId="0" applyFont="1" applyFill="1" applyBorder="1" applyAlignment="1" applyProtection="1">
      <alignment horizontal="left" vertical="center" wrapText="1"/>
      <protection locked="0"/>
    </xf>
    <xf numFmtId="0" fontId="54" fillId="0" borderId="0" xfId="0" applyFont="1" applyFill="1" applyAlignment="1" applyProtection="1">
      <alignment horizontal="left" vertical="center"/>
    </xf>
    <xf numFmtId="0" fontId="40" fillId="30" borderId="112" xfId="0" applyFont="1" applyFill="1" applyBorder="1" applyAlignment="1" applyProtection="1">
      <alignment horizontal="center" vertical="center"/>
    </xf>
    <xf numFmtId="0" fontId="40" fillId="30" borderId="18" xfId="0" applyFont="1" applyFill="1" applyBorder="1" applyAlignment="1" applyProtection="1">
      <alignment horizontal="center" vertical="center"/>
    </xf>
    <xf numFmtId="0" fontId="40" fillId="30" borderId="19" xfId="0" applyFont="1" applyFill="1" applyBorder="1" applyAlignment="1" applyProtection="1">
      <alignment horizontal="center" vertical="center"/>
    </xf>
    <xf numFmtId="0" fontId="40" fillId="37" borderId="101" xfId="0" applyFont="1" applyFill="1" applyBorder="1" applyAlignment="1" applyProtection="1">
      <alignment horizontal="left" vertical="center"/>
    </xf>
    <xf numFmtId="0" fontId="40" fillId="37" borderId="2" xfId="0" applyFont="1" applyFill="1" applyBorder="1" applyAlignment="1" applyProtection="1">
      <alignment horizontal="left" vertical="center"/>
    </xf>
    <xf numFmtId="0" fontId="40" fillId="37" borderId="104" xfId="0" applyFont="1" applyFill="1" applyBorder="1" applyAlignment="1" applyProtection="1">
      <alignment horizontal="left" vertical="center"/>
    </xf>
    <xf numFmtId="0" fontId="35" fillId="0" borderId="33" xfId="0" applyFont="1" applyFill="1" applyBorder="1" applyAlignment="1" applyProtection="1">
      <alignment horizontal="left" vertical="center" wrapText="1"/>
    </xf>
    <xf numFmtId="0" fontId="35" fillId="0" borderId="26" xfId="0"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35" fillId="0" borderId="88"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35" fillId="0" borderId="95"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40" fillId="30" borderId="101" xfId="0" applyFont="1" applyFill="1" applyBorder="1" applyAlignment="1" applyProtection="1">
      <alignment horizontal="center" vertical="center" wrapText="1"/>
    </xf>
    <xf numFmtId="0" fontId="40" fillId="30" borderId="36" xfId="0" applyFont="1" applyFill="1" applyBorder="1" applyAlignment="1" applyProtection="1">
      <alignment horizontal="center" vertical="center" wrapText="1"/>
    </xf>
    <xf numFmtId="0" fontId="40" fillId="38" borderId="37" xfId="0" applyFont="1" applyFill="1" applyBorder="1" applyAlignment="1" applyProtection="1">
      <alignment horizontal="left" vertical="center"/>
    </xf>
    <xf numFmtId="0" fontId="40" fillId="38" borderId="2" xfId="0" applyFont="1" applyFill="1" applyBorder="1" applyAlignment="1" applyProtection="1">
      <alignment horizontal="left" vertical="center"/>
    </xf>
    <xf numFmtId="0" fontId="40" fillId="38" borderId="104" xfId="0" applyFont="1" applyFill="1" applyBorder="1" applyAlignment="1" applyProtection="1">
      <alignment horizontal="left" vertical="center"/>
    </xf>
    <xf numFmtId="0" fontId="40" fillId="30" borderId="101" xfId="0" applyFont="1" applyFill="1" applyBorder="1" applyAlignment="1" applyProtection="1">
      <alignment horizontal="center" vertical="center"/>
    </xf>
    <xf numFmtId="0" fontId="40" fillId="30" borderId="36" xfId="0" applyFont="1" applyFill="1" applyBorder="1" applyAlignment="1" applyProtection="1">
      <alignment horizontal="center" vertical="center"/>
    </xf>
    <xf numFmtId="0" fontId="40" fillId="38" borderId="113" xfId="0" applyFont="1" applyFill="1" applyBorder="1" applyAlignment="1" applyProtection="1">
      <alignment horizontal="left" vertical="center"/>
    </xf>
    <xf numFmtId="0" fontId="40" fillId="38" borderId="19" xfId="0" applyFont="1" applyFill="1" applyBorder="1" applyAlignment="1" applyProtection="1">
      <alignment horizontal="left" vertical="center"/>
    </xf>
    <xf numFmtId="198" fontId="51" fillId="0" borderId="3" xfId="0" applyNumberFormat="1" applyFont="1" applyFill="1" applyBorder="1" applyAlignment="1" applyProtection="1">
      <alignment horizontal="left" vertical="center"/>
      <protection locked="0"/>
    </xf>
    <xf numFmtId="198" fontId="51" fillId="0" borderId="29" xfId="0" applyNumberFormat="1" applyFont="1" applyFill="1" applyBorder="1" applyAlignment="1" applyProtection="1">
      <alignment horizontal="left" vertical="center"/>
      <protection locked="0"/>
    </xf>
    <xf numFmtId="0" fontId="40" fillId="30" borderId="81" xfId="0" applyFont="1" applyFill="1" applyBorder="1" applyAlignment="1" applyProtection="1">
      <alignment horizontal="center" vertical="center"/>
    </xf>
    <xf numFmtId="0" fontId="40" fillId="30" borderId="41" xfId="0" applyFont="1" applyFill="1" applyBorder="1" applyAlignment="1" applyProtection="1">
      <alignment horizontal="center" vertical="center"/>
    </xf>
    <xf numFmtId="196" fontId="51" fillId="0" borderId="42" xfId="0" applyNumberFormat="1" applyFont="1" applyFill="1" applyBorder="1" applyAlignment="1" applyProtection="1">
      <alignment horizontal="left" vertical="center"/>
      <protection locked="0"/>
    </xf>
    <xf numFmtId="196" fontId="51" fillId="0" borderId="55" xfId="0" applyNumberFormat="1" applyFont="1" applyFill="1" applyBorder="1" applyAlignment="1" applyProtection="1">
      <alignment horizontal="left" vertical="center"/>
      <protection locked="0"/>
    </xf>
    <xf numFmtId="196" fontId="51" fillId="0" borderId="35" xfId="0" applyNumberFormat="1" applyFont="1" applyFill="1" applyBorder="1" applyAlignment="1" applyProtection="1">
      <alignment horizontal="left" vertical="center"/>
      <protection locked="0"/>
    </xf>
    <xf numFmtId="0" fontId="51" fillId="0" borderId="102" xfId="0" applyFont="1" applyFill="1" applyBorder="1" applyAlignment="1" applyProtection="1">
      <alignment horizontal="left" vertical="center" wrapText="1"/>
      <protection locked="0"/>
    </xf>
    <xf numFmtId="0" fontId="51" fillId="0" borderId="25" xfId="0" applyFont="1" applyFill="1" applyBorder="1" applyAlignment="1" applyProtection="1">
      <alignment horizontal="left" vertical="center" wrapText="1"/>
      <protection locked="0"/>
    </xf>
    <xf numFmtId="0" fontId="51" fillId="0" borderId="103" xfId="0" applyFont="1" applyFill="1" applyBorder="1" applyAlignment="1" applyProtection="1">
      <alignment horizontal="left" vertical="center" wrapText="1"/>
      <protection locked="0"/>
    </xf>
    <xf numFmtId="0" fontId="40" fillId="38" borderId="3" xfId="0" applyFont="1" applyFill="1" applyBorder="1" applyAlignment="1" applyProtection="1">
      <alignment horizontal="left" vertical="center"/>
    </xf>
    <xf numFmtId="0" fontId="40" fillId="38" borderId="29" xfId="0" applyFont="1" applyFill="1" applyBorder="1" applyAlignment="1" applyProtection="1">
      <alignment horizontal="left" vertical="center"/>
    </xf>
    <xf numFmtId="38" fontId="45" fillId="32" borderId="42" xfId="80" applyFont="1" applyFill="1" applyBorder="1" applyAlignment="1" applyProtection="1">
      <alignment horizontal="right" vertical="center"/>
    </xf>
    <xf numFmtId="38" fontId="45" fillId="32" borderId="41" xfId="80" applyFont="1" applyFill="1" applyBorder="1" applyAlignment="1" applyProtection="1">
      <alignment horizontal="right" vertical="center"/>
    </xf>
    <xf numFmtId="38" fontId="45" fillId="32" borderId="30" xfId="80" applyFont="1" applyFill="1" applyBorder="1" applyAlignment="1" applyProtection="1">
      <alignment horizontal="right" vertical="center"/>
    </xf>
    <xf numFmtId="188" fontId="45" fillId="32" borderId="107" xfId="0" applyNumberFormat="1" applyFont="1" applyFill="1" applyBorder="1" applyAlignment="1" applyProtection="1">
      <alignment horizontal="right" vertical="center"/>
    </xf>
    <xf numFmtId="188" fontId="45" fillId="32" borderId="106" xfId="0" applyNumberFormat="1" applyFont="1" applyFill="1" applyBorder="1" applyAlignment="1" applyProtection="1">
      <alignment horizontal="right" vertical="center"/>
    </xf>
    <xf numFmtId="38" fontId="45" fillId="32" borderId="109" xfId="80" applyFont="1" applyFill="1" applyBorder="1" applyAlignment="1" applyProtection="1">
      <alignment horizontal="right" vertical="center"/>
    </xf>
    <xf numFmtId="38" fontId="45" fillId="32" borderId="108" xfId="80" applyFont="1" applyFill="1" applyBorder="1" applyAlignment="1" applyProtection="1">
      <alignment horizontal="right" vertical="center"/>
    </xf>
    <xf numFmtId="38" fontId="45" fillId="32" borderId="100" xfId="80" applyFont="1" applyFill="1" applyBorder="1" applyAlignment="1" applyProtection="1">
      <alignment horizontal="right" vertical="center"/>
    </xf>
    <xf numFmtId="38" fontId="45" fillId="32" borderId="97" xfId="80" applyFont="1" applyFill="1" applyBorder="1" applyAlignment="1" applyProtection="1">
      <alignment horizontal="right" vertical="center"/>
    </xf>
    <xf numFmtId="38" fontId="45" fillId="32" borderId="88" xfId="80" applyFont="1" applyFill="1" applyBorder="1" applyAlignment="1" applyProtection="1">
      <alignment horizontal="right" vertical="center"/>
    </xf>
    <xf numFmtId="38" fontId="45" fillId="32" borderId="16" xfId="80" applyFont="1" applyFill="1" applyBorder="1" applyAlignment="1" applyProtection="1">
      <alignment horizontal="right" vertical="center"/>
    </xf>
    <xf numFmtId="0" fontId="51" fillId="0" borderId="75" xfId="0" applyFont="1" applyFill="1" applyBorder="1" applyAlignment="1" applyProtection="1">
      <alignment horizontal="left" vertical="center" wrapText="1"/>
      <protection locked="0"/>
    </xf>
    <xf numFmtId="0" fontId="51" fillId="0" borderId="26" xfId="0" applyFont="1" applyFill="1" applyBorder="1" applyAlignment="1" applyProtection="1">
      <alignment horizontal="left" vertical="center" wrapText="1"/>
      <protection locked="0"/>
    </xf>
    <xf numFmtId="0" fontId="51" fillId="0" borderId="14" xfId="0" applyFont="1" applyFill="1" applyBorder="1" applyAlignment="1" applyProtection="1">
      <alignment horizontal="left" vertical="center" wrapText="1"/>
      <protection locked="0"/>
    </xf>
    <xf numFmtId="0" fontId="40" fillId="37" borderId="95" xfId="0" applyFont="1" applyFill="1" applyBorder="1" applyAlignment="1" applyProtection="1">
      <alignment horizontal="left" vertical="center"/>
    </xf>
    <xf numFmtId="0" fontId="40" fillId="37" borderId="34" xfId="0" applyFont="1" applyFill="1" applyBorder="1" applyAlignment="1" applyProtection="1">
      <alignment horizontal="left" vertical="center"/>
    </xf>
    <xf numFmtId="0" fontId="40" fillId="36" borderId="58" xfId="0" applyFont="1" applyFill="1" applyBorder="1" applyAlignment="1" applyProtection="1">
      <alignment horizontal="center" vertical="center"/>
    </xf>
    <xf numFmtId="0" fontId="40" fillId="36" borderId="108" xfId="0" applyFont="1" applyFill="1" applyBorder="1" applyAlignment="1" applyProtection="1">
      <alignment horizontal="center" vertical="center"/>
    </xf>
    <xf numFmtId="0" fontId="40" fillId="36" borderId="82" xfId="0" applyFont="1" applyFill="1" applyBorder="1" applyAlignment="1" applyProtection="1">
      <alignment horizontal="center" vertical="center"/>
    </xf>
    <xf numFmtId="0" fontId="40" fillId="36" borderId="95" xfId="0" applyFont="1" applyFill="1" applyBorder="1" applyAlignment="1" applyProtection="1">
      <alignment horizontal="center" vertical="center"/>
    </xf>
    <xf numFmtId="0" fontId="40" fillId="36" borderId="38" xfId="0" applyFont="1" applyFill="1" applyBorder="1" applyAlignment="1" applyProtection="1">
      <alignment horizontal="center" vertical="center"/>
    </xf>
    <xf numFmtId="188" fontId="45" fillId="32" borderId="40" xfId="0" applyNumberFormat="1" applyFont="1" applyFill="1" applyBorder="1" applyAlignment="1" applyProtection="1">
      <alignment horizontal="right" vertical="center"/>
    </xf>
    <xf numFmtId="188" fontId="45" fillId="32" borderId="38" xfId="0" applyNumberFormat="1" applyFont="1" applyFill="1" applyBorder="1" applyAlignment="1" applyProtection="1">
      <alignment horizontal="right" vertical="center"/>
    </xf>
    <xf numFmtId="178" fontId="45" fillId="32" borderId="88" xfId="0" applyNumberFormat="1" applyFont="1" applyFill="1" applyBorder="1" applyAlignment="1" applyProtection="1">
      <alignment horizontal="right" vertical="center"/>
    </xf>
    <xf numFmtId="178" fontId="45" fillId="32" borderId="97" xfId="0" applyNumberFormat="1" applyFont="1" applyFill="1" applyBorder="1" applyAlignment="1" applyProtection="1">
      <alignment horizontal="right" vertical="center"/>
    </xf>
    <xf numFmtId="0" fontId="40" fillId="36" borderId="96" xfId="0" applyFont="1" applyFill="1" applyBorder="1" applyAlignment="1" applyProtection="1">
      <alignment horizontal="center" vertical="center"/>
    </xf>
    <xf numFmtId="0" fontId="40" fillId="36" borderId="57" xfId="0" applyFont="1" applyFill="1" applyBorder="1" applyAlignment="1" applyProtection="1">
      <alignment horizontal="center" vertical="center"/>
    </xf>
    <xf numFmtId="0" fontId="40" fillId="36" borderId="97" xfId="0" applyFont="1" applyFill="1" applyBorder="1" applyAlignment="1" applyProtection="1">
      <alignment horizontal="center" vertical="center"/>
    </xf>
    <xf numFmtId="0" fontId="40" fillId="36" borderId="59" xfId="0" applyFont="1" applyFill="1" applyBorder="1" applyAlignment="1" applyProtection="1">
      <alignment horizontal="center" vertical="center"/>
    </xf>
    <xf numFmtId="0" fontId="40" fillId="36" borderId="30" xfId="0" applyFont="1" applyFill="1" applyBorder="1" applyAlignment="1" applyProtection="1">
      <alignment horizontal="center" vertical="center"/>
    </xf>
    <xf numFmtId="0" fontId="40" fillId="36" borderId="28" xfId="0" applyFont="1" applyFill="1" applyBorder="1" applyAlignment="1" applyProtection="1">
      <alignment horizontal="center" vertical="center"/>
    </xf>
    <xf numFmtId="0" fontId="40" fillId="36" borderId="0" xfId="0" applyFont="1" applyFill="1" applyBorder="1" applyAlignment="1" applyProtection="1">
      <alignment horizontal="center" vertical="center"/>
    </xf>
    <xf numFmtId="0" fontId="40" fillId="36" borderId="16" xfId="0" applyFont="1" applyFill="1" applyBorder="1" applyAlignment="1" applyProtection="1">
      <alignment horizontal="center" vertical="center"/>
    </xf>
    <xf numFmtId="10" fontId="52" fillId="0" borderId="37" xfId="0" applyNumberFormat="1" applyFont="1" applyBorder="1" applyAlignment="1" applyProtection="1">
      <alignment horizontal="right" vertical="center"/>
      <protection locked="0"/>
    </xf>
    <xf numFmtId="10" fontId="52" fillId="0" borderId="36" xfId="0" applyNumberFormat="1" applyFont="1" applyBorder="1" applyAlignment="1" applyProtection="1">
      <alignment horizontal="right" vertical="center"/>
      <protection locked="0"/>
    </xf>
    <xf numFmtId="0" fontId="40" fillId="36" borderId="15" xfId="0" applyFont="1" applyFill="1" applyBorder="1" applyAlignment="1" applyProtection="1">
      <alignment horizontal="center" vertical="center"/>
    </xf>
    <xf numFmtId="0" fontId="40" fillId="36" borderId="3" xfId="0" applyFont="1" applyFill="1" applyBorder="1" applyAlignment="1" applyProtection="1">
      <alignment horizontal="center" vertical="center"/>
    </xf>
    <xf numFmtId="178" fontId="45" fillId="32" borderId="37" xfId="0" applyNumberFormat="1" applyFont="1" applyFill="1" applyBorder="1" applyAlignment="1" applyProtection="1">
      <alignment horizontal="right" vertical="center"/>
    </xf>
    <xf numFmtId="178" fontId="45" fillId="32" borderId="36" xfId="0" applyNumberFormat="1" applyFont="1" applyFill="1" applyBorder="1" applyAlignment="1" applyProtection="1">
      <alignment horizontal="right" vertical="center"/>
    </xf>
    <xf numFmtId="176" fontId="52" fillId="0" borderId="37" xfId="0" applyNumberFormat="1" applyFont="1" applyBorder="1" applyAlignment="1" applyProtection="1">
      <alignment horizontal="right" vertical="center"/>
      <protection locked="0"/>
    </xf>
    <xf numFmtId="176" fontId="52" fillId="0" borderId="36" xfId="0" applyNumberFormat="1" applyFont="1" applyBorder="1" applyAlignment="1" applyProtection="1">
      <alignment horizontal="right" vertical="center"/>
      <protection locked="0"/>
    </xf>
    <xf numFmtId="0" fontId="40" fillId="30" borderId="118" xfId="0" applyFont="1" applyFill="1" applyBorder="1" applyAlignment="1" applyProtection="1">
      <alignment horizontal="center" vertical="center"/>
    </xf>
    <xf numFmtId="0" fontId="40" fillId="30" borderId="196" xfId="0" applyFont="1" applyFill="1" applyBorder="1" applyAlignment="1" applyProtection="1">
      <alignment horizontal="center" vertical="center"/>
    </xf>
    <xf numFmtId="178" fontId="53" fillId="0" borderId="196" xfId="0" applyNumberFormat="1" applyFont="1" applyBorder="1" applyAlignment="1" applyProtection="1">
      <alignment horizontal="right" vertical="center"/>
      <protection locked="0"/>
    </xf>
    <xf numFmtId="178" fontId="53" fillId="0" borderId="50" xfId="0" applyNumberFormat="1" applyFont="1" applyBorder="1" applyAlignment="1" applyProtection="1">
      <alignment horizontal="right" vertical="center"/>
      <protection locked="0"/>
    </xf>
    <xf numFmtId="0" fontId="40" fillId="33" borderId="96" xfId="0" applyFont="1" applyFill="1" applyBorder="1" applyAlignment="1" applyProtection="1">
      <alignment horizontal="center" vertical="center" wrapText="1"/>
    </xf>
    <xf numFmtId="0" fontId="40" fillId="33" borderId="28" xfId="0" applyFont="1" applyFill="1" applyBorder="1" applyAlignment="1" applyProtection="1">
      <alignment horizontal="center" vertical="center" wrapText="1"/>
    </xf>
    <xf numFmtId="0" fontId="40" fillId="33" borderId="105" xfId="0" applyFont="1" applyFill="1" applyBorder="1" applyAlignment="1" applyProtection="1">
      <alignment horizontal="center" vertical="center" wrapText="1"/>
    </xf>
    <xf numFmtId="0" fontId="61" fillId="0" borderId="3" xfId="0" applyFont="1" applyBorder="1" applyAlignment="1" applyProtection="1">
      <alignment horizontal="left" vertical="center" wrapText="1"/>
    </xf>
    <xf numFmtId="0" fontId="40" fillId="38" borderId="47" xfId="0" applyNumberFormat="1" applyFont="1" applyFill="1" applyBorder="1" applyAlignment="1" applyProtection="1">
      <alignment horizontal="left" vertical="center"/>
    </xf>
    <xf numFmtId="49" fontId="51" fillId="38" borderId="47" xfId="0" applyNumberFormat="1" applyFont="1" applyFill="1" applyBorder="1" applyAlignment="1" applyProtection="1">
      <alignment horizontal="center" vertical="center"/>
    </xf>
    <xf numFmtId="49" fontId="51" fillId="38" borderId="99" xfId="0" applyNumberFormat="1" applyFont="1" applyFill="1" applyBorder="1" applyAlignment="1" applyProtection="1">
      <alignment horizontal="center" vertical="center"/>
    </xf>
    <xf numFmtId="188" fontId="49" fillId="32" borderId="116" xfId="0" applyNumberFormat="1" applyFont="1" applyFill="1" applyBorder="1" applyAlignment="1" applyProtection="1">
      <alignment horizontal="right" vertical="center"/>
    </xf>
    <xf numFmtId="188" fontId="49" fillId="32" borderId="1" xfId="0" applyNumberFormat="1" applyFont="1" applyFill="1" applyBorder="1" applyAlignment="1" applyProtection="1">
      <alignment horizontal="right" vertical="center"/>
    </xf>
    <xf numFmtId="188" fontId="49" fillId="32" borderId="117" xfId="0" applyNumberFormat="1" applyFont="1" applyFill="1" applyBorder="1" applyAlignment="1" applyProtection="1">
      <alignment horizontal="right" vertical="center"/>
    </xf>
    <xf numFmtId="0" fontId="40" fillId="27" borderId="3" xfId="0" applyFont="1" applyFill="1" applyBorder="1" applyAlignment="1" applyProtection="1">
      <alignment horizontal="center" vertical="center"/>
    </xf>
    <xf numFmtId="0" fontId="40" fillId="28" borderId="145" xfId="0" applyFont="1" applyFill="1" applyBorder="1" applyAlignment="1" applyProtection="1">
      <alignment horizontal="center" vertical="center"/>
    </xf>
    <xf numFmtId="0" fontId="40" fillId="28" borderId="118" xfId="0" applyFont="1" applyFill="1" applyBorder="1" applyAlignment="1" applyProtection="1">
      <alignment horizontal="center" vertical="center"/>
    </xf>
    <xf numFmtId="0" fontId="40" fillId="27" borderId="32" xfId="0" applyFont="1" applyFill="1" applyBorder="1" applyAlignment="1" applyProtection="1">
      <alignment horizontal="center" vertical="center"/>
    </xf>
    <xf numFmtId="0" fontId="40" fillId="27" borderId="39" xfId="0" applyFont="1" applyFill="1" applyBorder="1" applyAlignment="1" applyProtection="1">
      <alignment horizontal="center" vertical="center"/>
    </xf>
    <xf numFmtId="178" fontId="49" fillId="32" borderId="116" xfId="0" applyNumberFormat="1" applyFont="1" applyFill="1" applyBorder="1" applyAlignment="1" applyProtection="1">
      <alignment horizontal="right" vertical="center"/>
    </xf>
    <xf numFmtId="178" fontId="49" fillId="32" borderId="1" xfId="0" applyNumberFormat="1" applyFont="1" applyFill="1" applyBorder="1" applyAlignment="1" applyProtection="1">
      <alignment horizontal="right" vertical="center"/>
    </xf>
    <xf numFmtId="178" fontId="49" fillId="32" borderId="117" xfId="0" applyNumberFormat="1" applyFont="1" applyFill="1" applyBorder="1" applyAlignment="1" applyProtection="1">
      <alignment horizontal="right" vertical="center"/>
    </xf>
    <xf numFmtId="0" fontId="40" fillId="29" borderId="119" xfId="0" applyFont="1" applyFill="1" applyBorder="1" applyAlignment="1" applyProtection="1">
      <alignment horizontal="center" vertical="center"/>
    </xf>
    <xf numFmtId="0" fontId="40" fillId="29" borderId="60" xfId="0" applyFont="1" applyFill="1" applyBorder="1" applyAlignment="1" applyProtection="1">
      <alignment horizontal="center" vertical="center"/>
    </xf>
    <xf numFmtId="0" fontId="40" fillId="29" borderId="120" xfId="0" applyFont="1" applyFill="1" applyBorder="1" applyAlignment="1" applyProtection="1">
      <alignment horizontal="center" vertical="center"/>
    </xf>
    <xf numFmtId="0" fontId="40" fillId="29" borderId="15" xfId="0" applyFont="1" applyFill="1" applyBorder="1" applyAlignment="1" applyProtection="1">
      <alignment horizontal="center" vertical="center"/>
    </xf>
    <xf numFmtId="0" fontId="40" fillId="29" borderId="121" xfId="0" applyFont="1" applyFill="1" applyBorder="1" applyAlignment="1" applyProtection="1">
      <alignment horizontal="center" vertical="center"/>
    </xf>
    <xf numFmtId="0" fontId="40" fillId="29" borderId="59" xfId="0" applyFont="1" applyFill="1" applyBorder="1" applyAlignment="1" applyProtection="1">
      <alignment horizontal="center" vertical="center"/>
    </xf>
    <xf numFmtId="178" fontId="53" fillId="0" borderId="116" xfId="0" applyNumberFormat="1" applyFont="1" applyBorder="1" applyAlignment="1" applyProtection="1">
      <alignment horizontal="right" vertical="center"/>
      <protection locked="0"/>
    </xf>
    <xf numFmtId="178" fontId="53" fillId="0" borderId="1" xfId="0" applyNumberFormat="1" applyFont="1" applyBorder="1" applyAlignment="1" applyProtection="1">
      <alignment horizontal="right" vertical="center"/>
      <protection locked="0"/>
    </xf>
    <xf numFmtId="178" fontId="53" fillId="0" borderId="117" xfId="0" applyNumberFormat="1" applyFont="1" applyBorder="1" applyAlignment="1" applyProtection="1">
      <alignment horizontal="right" vertical="center"/>
      <protection locked="0"/>
    </xf>
    <xf numFmtId="0" fontId="40" fillId="30" borderId="32" xfId="0" applyFont="1" applyFill="1" applyBorder="1" applyAlignment="1" applyProtection="1">
      <alignment horizontal="center" vertical="center" wrapText="1"/>
    </xf>
    <xf numFmtId="0" fontId="40" fillId="30" borderId="39" xfId="0" applyFont="1" applyFill="1" applyBorder="1" applyAlignment="1" applyProtection="1">
      <alignment horizontal="center" vertical="center"/>
    </xf>
    <xf numFmtId="0" fontId="40" fillId="30" borderId="32" xfId="0" applyFont="1" applyFill="1" applyBorder="1" applyAlignment="1" applyProtection="1">
      <alignment horizontal="center" vertical="center"/>
    </xf>
    <xf numFmtId="0" fontId="40" fillId="30" borderId="99" xfId="0" applyFont="1" applyFill="1" applyBorder="1" applyAlignment="1" applyProtection="1">
      <alignment horizontal="center" vertical="center"/>
    </xf>
    <xf numFmtId="0" fontId="40" fillId="30" borderId="29" xfId="0" applyFont="1" applyFill="1" applyBorder="1" applyAlignment="1" applyProtection="1">
      <alignment horizontal="center" vertical="center"/>
    </xf>
    <xf numFmtId="0" fontId="40" fillId="27" borderId="96" xfId="0" applyFont="1" applyFill="1" applyBorder="1" applyAlignment="1" applyProtection="1">
      <alignment horizontal="center" vertical="center" wrapText="1"/>
    </xf>
    <xf numFmtId="0" fontId="40" fillId="27" borderId="57" xfId="0" applyFont="1" applyFill="1" applyBorder="1" applyAlignment="1" applyProtection="1">
      <alignment horizontal="center" vertical="center" wrapText="1"/>
    </xf>
    <xf numFmtId="0" fontId="40" fillId="30" borderId="95" xfId="0" applyFont="1" applyFill="1" applyBorder="1" applyAlignment="1" applyProtection="1">
      <alignment horizontal="center" vertical="center"/>
    </xf>
    <xf numFmtId="0" fontId="40" fillId="30" borderId="113" xfId="0" applyFont="1" applyFill="1" applyBorder="1" applyAlignment="1" applyProtection="1">
      <alignment horizontal="center" vertical="center"/>
    </xf>
    <xf numFmtId="0" fontId="40" fillId="30" borderId="39" xfId="0" applyFont="1" applyFill="1" applyBorder="1" applyAlignment="1" applyProtection="1">
      <alignment horizontal="center" vertical="center" wrapText="1"/>
    </xf>
    <xf numFmtId="0" fontId="44" fillId="30" borderId="94" xfId="0" applyFont="1" applyFill="1" applyBorder="1" applyAlignment="1" applyProtection="1">
      <alignment horizontal="center" vertical="center"/>
    </xf>
    <xf numFmtId="0" fontId="44" fillId="30" borderId="98" xfId="0" applyFont="1" applyFill="1" applyBorder="1" applyAlignment="1" applyProtection="1">
      <alignment horizontal="center" vertical="center"/>
    </xf>
    <xf numFmtId="0" fontId="44" fillId="30" borderId="48" xfId="0" applyFont="1" applyFill="1" applyBorder="1" applyAlignment="1" applyProtection="1">
      <alignment horizontal="center" vertical="center"/>
    </xf>
    <xf numFmtId="0" fontId="40" fillId="33" borderId="60" xfId="0" applyFont="1" applyFill="1" applyBorder="1" applyAlignment="1" applyProtection="1">
      <alignment horizontal="center" vertical="center" wrapText="1"/>
    </xf>
    <xf numFmtId="0" fontId="40" fillId="33" borderId="15" xfId="0" applyFont="1" applyFill="1" applyBorder="1" applyAlignment="1" applyProtection="1">
      <alignment horizontal="center" vertical="center" wrapText="1"/>
    </xf>
    <xf numFmtId="0" fontId="40" fillId="33" borderId="59" xfId="0" applyFont="1" applyFill="1" applyBorder="1" applyAlignment="1" applyProtection="1">
      <alignment horizontal="center" vertical="center" wrapText="1"/>
    </xf>
    <xf numFmtId="0" fontId="40" fillId="28" borderId="1" xfId="0" applyFont="1" applyFill="1" applyBorder="1" applyAlignment="1" applyProtection="1">
      <alignment horizontal="center" vertical="center"/>
    </xf>
    <xf numFmtId="0" fontId="40" fillId="28" borderId="117" xfId="0" applyFont="1" applyFill="1" applyBorder="1" applyAlignment="1" applyProtection="1">
      <alignment horizontal="center" vertical="center"/>
    </xf>
    <xf numFmtId="0" fontId="40" fillId="29" borderId="2" xfId="0" applyFont="1" applyFill="1" applyBorder="1" applyAlignment="1" applyProtection="1">
      <alignment horizontal="center" vertical="center"/>
    </xf>
    <xf numFmtId="0" fontId="40" fillId="29" borderId="36" xfId="0" applyFont="1" applyFill="1" applyBorder="1" applyAlignment="1" applyProtection="1">
      <alignment horizontal="center" vertical="center"/>
    </xf>
    <xf numFmtId="0" fontId="40" fillId="29" borderId="55" xfId="0" applyFont="1" applyFill="1" applyBorder="1" applyAlignment="1" applyProtection="1">
      <alignment horizontal="center" vertical="center"/>
    </xf>
    <xf numFmtId="0" fontId="40" fillId="29" borderId="41" xfId="0" applyFont="1" applyFill="1" applyBorder="1" applyAlignment="1" applyProtection="1">
      <alignment horizontal="center" vertical="center"/>
    </xf>
    <xf numFmtId="0" fontId="40" fillId="29" borderId="18" xfId="0" applyFont="1" applyFill="1" applyBorder="1" applyAlignment="1" applyProtection="1">
      <alignment horizontal="center" vertical="center"/>
    </xf>
    <xf numFmtId="0" fontId="40" fillId="29" borderId="19" xfId="0" applyFont="1" applyFill="1" applyBorder="1" applyAlignment="1" applyProtection="1">
      <alignment horizontal="center" vertical="center"/>
    </xf>
    <xf numFmtId="0" fontId="44" fillId="27" borderId="96" xfId="0" applyFont="1" applyFill="1" applyBorder="1" applyAlignment="1" applyProtection="1">
      <alignment horizontal="center" vertical="center" wrapText="1"/>
    </xf>
    <xf numFmtId="0" fontId="44" fillId="27" borderId="97" xfId="0" applyFont="1" applyFill="1" applyBorder="1" applyAlignment="1" applyProtection="1">
      <alignment horizontal="center" vertical="center" wrapText="1"/>
    </xf>
    <xf numFmtId="0" fontId="44" fillId="27" borderId="82" xfId="0" applyFont="1" applyFill="1" applyBorder="1" applyAlignment="1" applyProtection="1">
      <alignment horizontal="center" vertical="center" wrapText="1"/>
    </xf>
    <xf numFmtId="0" fontId="44" fillId="27" borderId="38" xfId="0" applyFont="1" applyFill="1" applyBorder="1" applyAlignment="1" applyProtection="1">
      <alignment horizontal="center" vertical="center" wrapText="1"/>
    </xf>
    <xf numFmtId="0" fontId="44" fillId="30" borderId="47" xfId="0" applyFont="1" applyFill="1" applyBorder="1" applyAlignment="1" applyProtection="1">
      <alignment horizontal="center" vertical="center"/>
    </xf>
    <xf numFmtId="0" fontId="44" fillId="27" borderId="47" xfId="0" applyFont="1" applyFill="1" applyBorder="1" applyAlignment="1" applyProtection="1">
      <alignment horizontal="center" vertical="center"/>
    </xf>
    <xf numFmtId="0" fontId="35" fillId="0" borderId="3" xfId="0" applyFont="1" applyBorder="1" applyAlignment="1" applyProtection="1">
      <alignment horizontal="left" vertical="center" wrapText="1"/>
    </xf>
    <xf numFmtId="0" fontId="51" fillId="0" borderId="37" xfId="0" applyFont="1" applyFill="1" applyBorder="1" applyAlignment="1" applyProtection="1">
      <alignment horizontal="center" vertical="center" wrapText="1"/>
      <protection locked="0"/>
    </xf>
    <xf numFmtId="0" fontId="51" fillId="0" borderId="2" xfId="0" applyFont="1" applyFill="1" applyBorder="1" applyAlignment="1" applyProtection="1">
      <alignment horizontal="center" vertical="center" wrapText="1"/>
      <protection locked="0"/>
    </xf>
    <xf numFmtId="0" fontId="51" fillId="0" borderId="36" xfId="0" applyFont="1" applyFill="1" applyBorder="1" applyAlignment="1" applyProtection="1">
      <alignment horizontal="center" vertical="center" wrapText="1"/>
      <protection locked="0"/>
    </xf>
    <xf numFmtId="0" fontId="51" fillId="0" borderId="42" xfId="0" applyFont="1" applyFill="1" applyBorder="1" applyAlignment="1" applyProtection="1">
      <alignment horizontal="center" vertical="center" wrapText="1"/>
      <protection locked="0"/>
    </xf>
    <xf numFmtId="0" fontId="51" fillId="0" borderId="55" xfId="0" applyFont="1" applyFill="1" applyBorder="1" applyAlignment="1" applyProtection="1">
      <alignment horizontal="center" vertical="center" wrapText="1"/>
      <protection locked="0"/>
    </xf>
    <xf numFmtId="0" fontId="51" fillId="0" borderId="41" xfId="0" applyFont="1" applyFill="1" applyBorder="1" applyAlignment="1" applyProtection="1">
      <alignment horizontal="center" vertical="center" wrapText="1"/>
      <protection locked="0"/>
    </xf>
    <xf numFmtId="0" fontId="51" fillId="0" borderId="37" xfId="0" applyFont="1" applyFill="1" applyBorder="1" applyAlignment="1" applyProtection="1">
      <alignment horizontal="left" vertical="center" wrapText="1"/>
      <protection locked="0"/>
    </xf>
    <xf numFmtId="0" fontId="51" fillId="0" borderId="2" xfId="0" applyFont="1" applyFill="1" applyBorder="1" applyAlignment="1" applyProtection="1">
      <alignment horizontal="left" vertical="center" wrapText="1"/>
      <protection locked="0"/>
    </xf>
    <xf numFmtId="0" fontId="44" fillId="27" borderId="170" xfId="0" applyFont="1" applyFill="1" applyBorder="1" applyAlignment="1" applyProtection="1">
      <alignment horizontal="center" vertical="center" wrapText="1"/>
    </xf>
    <xf numFmtId="0" fontId="44" fillId="27" borderId="87" xfId="0" applyFont="1" applyFill="1" applyBorder="1" applyAlignment="1" applyProtection="1">
      <alignment horizontal="center" vertical="center"/>
    </xf>
    <xf numFmtId="0" fontId="44" fillId="27" borderId="34" xfId="0" applyFont="1" applyFill="1" applyBorder="1" applyAlignment="1" applyProtection="1">
      <alignment horizontal="center" vertical="center"/>
    </xf>
    <xf numFmtId="0" fontId="44" fillId="27" borderId="100" xfId="0" applyFont="1" applyFill="1" applyBorder="1" applyAlignment="1" applyProtection="1">
      <alignment horizontal="center" vertical="center"/>
    </xf>
    <xf numFmtId="0" fontId="44" fillId="27" borderId="57" xfId="0" applyFont="1" applyFill="1" applyBorder="1" applyAlignment="1" applyProtection="1">
      <alignment horizontal="center" vertical="center"/>
    </xf>
    <xf numFmtId="0" fontId="44" fillId="27" borderId="88" xfId="0" applyFont="1" applyFill="1" applyBorder="1" applyAlignment="1" applyProtection="1">
      <alignment horizontal="center" vertical="center"/>
    </xf>
    <xf numFmtId="0" fontId="44" fillId="27" borderId="0" xfId="0" applyFont="1" applyFill="1" applyBorder="1" applyAlignment="1" applyProtection="1">
      <alignment horizontal="center" vertical="center"/>
    </xf>
    <xf numFmtId="0" fontId="44" fillId="27" borderId="40" xfId="0" applyFont="1" applyFill="1" applyBorder="1" applyAlignment="1" applyProtection="1">
      <alignment horizontal="center" vertical="center"/>
    </xf>
    <xf numFmtId="0" fontId="44" fillId="27" borderId="95" xfId="0" applyFont="1" applyFill="1" applyBorder="1" applyAlignment="1" applyProtection="1">
      <alignment horizontal="center" vertical="center"/>
    </xf>
    <xf numFmtId="0" fontId="44" fillId="27" borderId="100" xfId="0" applyFont="1" applyFill="1" applyBorder="1" applyAlignment="1" applyProtection="1">
      <alignment horizontal="center" vertical="center" wrapText="1"/>
    </xf>
    <xf numFmtId="0" fontId="44" fillId="27" borderId="97" xfId="0" applyFont="1" applyFill="1" applyBorder="1" applyAlignment="1" applyProtection="1">
      <alignment horizontal="center" vertical="center"/>
    </xf>
    <xf numFmtId="0" fontId="44" fillId="27" borderId="16" xfId="0" applyFont="1" applyFill="1" applyBorder="1" applyAlignment="1" applyProtection="1">
      <alignment horizontal="center" vertical="center"/>
    </xf>
    <xf numFmtId="0" fontId="44" fillId="27" borderId="38" xfId="0" applyFont="1" applyFill="1" applyBorder="1" applyAlignment="1" applyProtection="1">
      <alignment horizontal="center" vertical="center"/>
    </xf>
    <xf numFmtId="0" fontId="44" fillId="27" borderId="168" xfId="0" applyFont="1" applyFill="1" applyBorder="1" applyAlignment="1" applyProtection="1">
      <alignment horizontal="center" vertical="center" wrapText="1"/>
    </xf>
    <xf numFmtId="0" fontId="44" fillId="27" borderId="85" xfId="0" applyFont="1" applyFill="1" applyBorder="1" applyAlignment="1" applyProtection="1">
      <alignment horizontal="center" vertical="center" wrapText="1"/>
    </xf>
    <xf numFmtId="0" fontId="44" fillId="27" borderId="39" xfId="0" applyFont="1" applyFill="1" applyBorder="1" applyAlignment="1" applyProtection="1">
      <alignment horizontal="center" vertical="center" wrapText="1"/>
    </xf>
    <xf numFmtId="0" fontId="40" fillId="30" borderId="168" xfId="0" applyFont="1" applyFill="1" applyBorder="1" applyAlignment="1" applyProtection="1">
      <alignment horizontal="center" vertical="center" wrapText="1"/>
    </xf>
    <xf numFmtId="0" fontId="40" fillId="30" borderId="85" xfId="0" applyFont="1" applyFill="1" applyBorder="1" applyAlignment="1" applyProtection="1">
      <alignment horizontal="center" vertical="center"/>
    </xf>
    <xf numFmtId="0" fontId="40" fillId="30" borderId="100" xfId="0" applyFont="1" applyFill="1" applyBorder="1" applyAlignment="1" applyProtection="1">
      <alignment horizontal="center" vertical="center"/>
    </xf>
    <xf numFmtId="0" fontId="40" fillId="30" borderId="57" xfId="0" applyFont="1" applyFill="1" applyBorder="1" applyAlignment="1" applyProtection="1">
      <alignment horizontal="center" vertical="center"/>
    </xf>
    <xf numFmtId="0" fontId="40" fillId="30" borderId="40" xfId="0" applyFont="1" applyFill="1" applyBorder="1" applyAlignment="1" applyProtection="1">
      <alignment horizontal="center" vertical="center"/>
    </xf>
    <xf numFmtId="0" fontId="40" fillId="30" borderId="100" xfId="0" applyFont="1" applyFill="1" applyBorder="1" applyAlignment="1" applyProtection="1">
      <alignment horizontal="center" vertical="center" wrapText="1"/>
    </xf>
    <xf numFmtId="0" fontId="40" fillId="30" borderId="88" xfId="0" applyFont="1" applyFill="1" applyBorder="1" applyAlignment="1" applyProtection="1">
      <alignment horizontal="center" vertical="center" wrapText="1"/>
    </xf>
    <xf numFmtId="0" fontId="40" fillId="30" borderId="40" xfId="0" applyFont="1" applyFill="1" applyBorder="1" applyAlignment="1" applyProtection="1">
      <alignment horizontal="center" vertical="center" wrapText="1"/>
    </xf>
    <xf numFmtId="0" fontId="40" fillId="30" borderId="169" xfId="0" applyFont="1" applyFill="1" applyBorder="1" applyAlignment="1" applyProtection="1">
      <alignment horizontal="center" vertical="center" wrapText="1"/>
    </xf>
    <xf numFmtId="0" fontId="40" fillId="30" borderId="51" xfId="0" applyFont="1" applyFill="1" applyBorder="1" applyAlignment="1" applyProtection="1">
      <alignment horizontal="center" vertical="center" wrapText="1"/>
    </xf>
    <xf numFmtId="0" fontId="58" fillId="0" borderId="3" xfId="0" applyFont="1" applyBorder="1" applyAlignment="1" applyProtection="1">
      <alignment horizontal="left" vertical="center" wrapText="1"/>
    </xf>
    <xf numFmtId="195" fontId="51" fillId="0" borderId="3" xfId="0" applyNumberFormat="1" applyFont="1" applyFill="1" applyBorder="1" applyAlignment="1" applyProtection="1">
      <alignment horizontal="left" vertical="center"/>
      <protection locked="0"/>
    </xf>
    <xf numFmtId="195" fontId="51" fillId="0" borderId="29" xfId="0" applyNumberFormat="1" applyFont="1" applyFill="1" applyBorder="1" applyAlignment="1" applyProtection="1">
      <alignment horizontal="left" vertical="center"/>
      <protection locked="0"/>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タイトル" xfId="43" builtinId="15" customBuiltin="1"/>
    <cellStyle name="チェック セル" xfId="44" builtinId="23" customBuiltin="1"/>
    <cellStyle name="どちらでもない" xfId="45" builtinId="28" customBuiltin="1"/>
    <cellStyle name="パーセント" xfId="46" builtinId="5"/>
    <cellStyle name="メモ" xfId="47" builtinId="10" customBuiltin="1"/>
    <cellStyle name="リンク セル" xfId="48" builtinId="24" customBuiltin="1"/>
    <cellStyle name="悪い" xfId="49" builtinId="27" customBuiltin="1"/>
    <cellStyle name="価格桁区切り" xfId="50"/>
    <cellStyle name="型番" xfId="51"/>
    <cellStyle name="計算" xfId="52" builtinId="22" customBuiltin="1"/>
    <cellStyle name="警告文" xfId="53" builtinId="11" customBuiltin="1"/>
    <cellStyle name="桁区切り" xfId="80" builtinId="6"/>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数値" xfId="60"/>
    <cellStyle name="数値（桁区切り）" xfId="61"/>
    <cellStyle name="数値_5-2-16-01_iStorage_new" xfId="62"/>
    <cellStyle name="製品通知&quot;-&quot;" xfId="63"/>
    <cellStyle name="製品通知価格" xfId="64"/>
    <cellStyle name="製品通知日付" xfId="65"/>
    <cellStyle name="製品通知文字列" xfId="66"/>
    <cellStyle name="説明文" xfId="67" builtinId="53" customBuiltin="1"/>
    <cellStyle name="通貨 [0]_HP制作(HPのみ)" xfId="68"/>
    <cellStyle name="日付" xfId="69"/>
    <cellStyle name="入力" xfId="70" builtinId="20" customBuiltin="1"/>
    <cellStyle name="年月日" xfId="71"/>
    <cellStyle name="標準" xfId="0" builtinId="0"/>
    <cellStyle name="標準 2" xfId="72"/>
    <cellStyle name="標準 2 4" xfId="81"/>
    <cellStyle name="標準 3" xfId="79"/>
    <cellStyle name="標準_(H18向け)案件見積（高齢者医療）_ポンチ絵用【K005b-02】詳細積算書_01-01_様式１～６・資料１～２" xfId="73"/>
    <cellStyle name="標準Ａ" xfId="74"/>
    <cellStyle name="文字列" xfId="75"/>
    <cellStyle name="未定義" xfId="76"/>
    <cellStyle name="良い" xfId="77" builtinId="26" customBuiltin="1"/>
    <cellStyle name="樘準_購－表紙 (2)_1_型－PRINT_ＳＩ型番 (2)_構成明細  (原調込み） (2)" xfId="78"/>
  </cellStyles>
  <dxfs count="8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ill>
        <patternFill>
          <bgColor rgb="FFCCCCFF"/>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numFmt numFmtId="3" formatCode="#,##0"/>
      <fill>
        <patternFill>
          <bgColor theme="5" tint="0.59996337778862885"/>
        </patternFill>
      </fill>
    </dxf>
    <dxf>
      <numFmt numFmtId="194" formatCode="0_ "/>
      <fill>
        <patternFill>
          <bgColor theme="5" tint="0.59996337778862885"/>
        </patternFill>
      </fill>
    </dxf>
    <dxf>
      <fill>
        <patternFill>
          <bgColor theme="5" tint="0.59996337778862885"/>
        </patternFill>
      </fill>
    </dxf>
    <dxf>
      <fill>
        <patternFill>
          <bgColor theme="5" tint="0.59996337778862885"/>
        </patternFill>
      </fill>
    </dxf>
    <dxf>
      <font>
        <color auto="1"/>
      </font>
      <numFmt numFmtId="3" formatCode="#,##0"/>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99"/>
      <color rgb="FFCC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showGridLines="0" tabSelected="1" zoomScale="55" zoomScaleNormal="55" zoomScaleSheetLayoutView="85" workbookViewId="0">
      <selection sqref="A1:E2"/>
    </sheetView>
  </sheetViews>
  <sheetFormatPr defaultColWidth="9" defaultRowHeight="13.5"/>
  <cols>
    <col min="1" max="1" width="2.375" style="12" customWidth="1"/>
    <col min="2" max="2" width="25" style="9" customWidth="1"/>
    <col min="3" max="3" width="16.25" style="9" customWidth="1"/>
    <col min="4" max="4" width="20.875" style="9" customWidth="1"/>
    <col min="5" max="8" width="15" style="9" customWidth="1"/>
    <col min="9" max="10" width="15" style="12" customWidth="1"/>
    <col min="11" max="13" width="15" style="9" customWidth="1"/>
    <col min="14" max="16" width="15" style="12" customWidth="1"/>
    <col min="17" max="17" width="16.875" style="12" customWidth="1"/>
    <col min="18" max="18" width="12.125" style="12" hidden="1" customWidth="1"/>
    <col min="19" max="19" width="58.25" style="12" customWidth="1"/>
    <col min="20" max="20" width="1.125" style="12" customWidth="1"/>
    <col min="21" max="22" width="15.625" style="12" customWidth="1"/>
    <col min="23" max="23" width="55.75" style="9" customWidth="1"/>
    <col min="24" max="24" width="9.875" style="11" bestFit="1" customWidth="1"/>
    <col min="25" max="16384" width="9" style="12"/>
  </cols>
  <sheetData>
    <row r="1" spans="1:24" s="3" customFormat="1" ht="15" customHeight="1">
      <c r="A1" s="447" t="s">
        <v>258</v>
      </c>
      <c r="B1" s="447"/>
      <c r="C1" s="447"/>
      <c r="D1" s="447"/>
      <c r="E1" s="447"/>
      <c r="F1" s="1"/>
      <c r="G1" s="1"/>
      <c r="H1" s="1"/>
      <c r="I1" s="27"/>
      <c r="J1" s="27"/>
      <c r="K1" s="1"/>
      <c r="L1" s="1"/>
      <c r="M1" s="1"/>
      <c r="N1" s="27"/>
      <c r="O1" s="27"/>
      <c r="P1" s="27"/>
      <c r="Q1" s="27"/>
      <c r="R1" s="27"/>
      <c r="S1" s="27"/>
      <c r="T1" s="27"/>
      <c r="U1" s="27"/>
      <c r="V1" s="27"/>
      <c r="X1" s="2"/>
    </row>
    <row r="2" spans="1:24" s="3" customFormat="1" ht="15" customHeight="1">
      <c r="A2" s="447"/>
      <c r="B2" s="447"/>
      <c r="C2" s="447"/>
      <c r="D2" s="447"/>
      <c r="E2" s="447"/>
      <c r="F2" s="5"/>
      <c r="G2" s="18"/>
      <c r="H2" s="128"/>
      <c r="I2" s="128"/>
      <c r="J2" s="128"/>
      <c r="K2" s="5"/>
      <c r="L2" s="18"/>
      <c r="M2" s="128"/>
      <c r="N2" s="128"/>
      <c r="O2" s="128"/>
      <c r="P2" s="128"/>
      <c r="Q2" s="128"/>
      <c r="R2" s="128"/>
      <c r="T2" s="28"/>
    </row>
    <row r="3" spans="1:24" s="3" customFormat="1" ht="15" customHeight="1" thickBot="1">
      <c r="A3" s="264"/>
      <c r="B3" s="264"/>
      <c r="C3" s="264"/>
      <c r="D3" s="264"/>
      <c r="E3" s="264"/>
      <c r="F3" s="1"/>
      <c r="G3" s="18"/>
      <c r="H3" s="116"/>
      <c r="I3" s="116"/>
      <c r="J3" s="116"/>
      <c r="K3" s="1"/>
      <c r="L3" s="18"/>
      <c r="M3" s="116"/>
      <c r="N3" s="116"/>
      <c r="O3" s="116"/>
      <c r="P3" s="116"/>
      <c r="Q3" s="116"/>
      <c r="R3" s="116"/>
    </row>
    <row r="4" spans="1:24" s="3" customFormat="1" ht="20.100000000000001" customHeight="1">
      <c r="A4" s="424" t="s">
        <v>125</v>
      </c>
      <c r="B4" s="425"/>
      <c r="C4" s="467"/>
      <c r="D4" s="468"/>
      <c r="E4" s="266"/>
      <c r="F4" s="6"/>
      <c r="G4" s="285"/>
      <c r="H4" s="285"/>
      <c r="I4" s="399" t="s">
        <v>185</v>
      </c>
      <c r="J4" s="400"/>
      <c r="K4" s="400"/>
      <c r="L4" s="400"/>
      <c r="M4" s="400"/>
      <c r="N4" s="400"/>
      <c r="O4" s="400"/>
      <c r="P4" s="400"/>
      <c r="Q4" s="401"/>
      <c r="R4" s="116"/>
      <c r="T4" s="30"/>
    </row>
    <row r="5" spans="1:24" s="3" customFormat="1" ht="20.100000000000001" customHeight="1">
      <c r="A5" s="426" t="s">
        <v>86</v>
      </c>
      <c r="B5" s="427"/>
      <c r="C5" s="429"/>
      <c r="D5" s="429"/>
      <c r="E5" s="430"/>
      <c r="F5" s="6"/>
      <c r="G5" s="293"/>
      <c r="H5" s="293"/>
      <c r="I5" s="402"/>
      <c r="J5" s="403"/>
      <c r="K5" s="403"/>
      <c r="L5" s="403"/>
      <c r="M5" s="403"/>
      <c r="N5" s="403"/>
      <c r="O5" s="403"/>
      <c r="P5" s="403"/>
      <c r="Q5" s="404"/>
      <c r="R5" s="116"/>
      <c r="T5" s="30"/>
    </row>
    <row r="6" spans="1:24" s="3" customFormat="1" ht="20.100000000000001" customHeight="1">
      <c r="A6" s="426" t="s">
        <v>52</v>
      </c>
      <c r="B6" s="427"/>
      <c r="C6" s="464" t="s">
        <v>256</v>
      </c>
      <c r="D6" s="465"/>
      <c r="E6" s="466"/>
      <c r="F6" s="6"/>
      <c r="G6" s="286"/>
      <c r="H6" s="286"/>
      <c r="I6" s="402"/>
      <c r="J6" s="403"/>
      <c r="K6" s="403"/>
      <c r="L6" s="403"/>
      <c r="M6" s="403"/>
      <c r="N6" s="403"/>
      <c r="O6" s="403"/>
      <c r="P6" s="403"/>
      <c r="Q6" s="404"/>
      <c r="R6" s="116"/>
      <c r="T6" s="30"/>
    </row>
    <row r="7" spans="1:24" s="3" customFormat="1" ht="19.5" customHeight="1">
      <c r="A7" s="428" t="s">
        <v>109</v>
      </c>
      <c r="B7" s="427"/>
      <c r="C7" s="429" t="s">
        <v>257</v>
      </c>
      <c r="D7" s="429"/>
      <c r="E7" s="430"/>
      <c r="F7" s="6"/>
      <c r="G7" s="286"/>
      <c r="H7" s="286"/>
      <c r="I7" s="402"/>
      <c r="J7" s="403"/>
      <c r="K7" s="403"/>
      <c r="L7" s="403"/>
      <c r="M7" s="403"/>
      <c r="N7" s="403"/>
      <c r="O7" s="403"/>
      <c r="P7" s="403"/>
      <c r="Q7" s="404"/>
      <c r="R7" s="116"/>
      <c r="T7" s="30"/>
    </row>
    <row r="8" spans="1:24" s="3" customFormat="1" ht="20.100000000000001" customHeight="1">
      <c r="A8" s="426" t="s">
        <v>70</v>
      </c>
      <c r="B8" s="427"/>
      <c r="C8" s="429" t="s">
        <v>255</v>
      </c>
      <c r="D8" s="429"/>
      <c r="E8" s="430"/>
      <c r="F8" s="6"/>
      <c r="G8" s="286"/>
      <c r="H8" s="286"/>
      <c r="I8" s="402"/>
      <c r="J8" s="403"/>
      <c r="K8" s="403"/>
      <c r="L8" s="403"/>
      <c r="M8" s="403"/>
      <c r="N8" s="403"/>
      <c r="O8" s="403"/>
      <c r="P8" s="403"/>
      <c r="Q8" s="404"/>
      <c r="R8" s="116"/>
      <c r="T8" s="30"/>
    </row>
    <row r="9" spans="1:24" s="3" customFormat="1" ht="20.100000000000001" customHeight="1">
      <c r="A9" s="426" t="s">
        <v>87</v>
      </c>
      <c r="B9" s="427"/>
      <c r="C9" s="419"/>
      <c r="D9" s="419"/>
      <c r="E9" s="420"/>
      <c r="F9" s="8"/>
      <c r="G9" s="287"/>
      <c r="H9" s="287"/>
      <c r="I9" s="402"/>
      <c r="J9" s="403"/>
      <c r="K9" s="403"/>
      <c r="L9" s="403"/>
      <c r="M9" s="403"/>
      <c r="N9" s="403"/>
      <c r="O9" s="403"/>
      <c r="P9" s="403"/>
      <c r="Q9" s="404"/>
      <c r="R9" s="116"/>
      <c r="S9" s="18"/>
      <c r="T9" s="18"/>
      <c r="U9" s="18"/>
      <c r="V9" s="31"/>
      <c r="W9" s="8"/>
      <c r="X9" s="2"/>
    </row>
    <row r="10" spans="1:24" s="3" customFormat="1" ht="19.5" customHeight="1">
      <c r="A10" s="426" t="s">
        <v>85</v>
      </c>
      <c r="B10" s="427"/>
      <c r="C10" s="421"/>
      <c r="D10" s="422"/>
      <c r="E10" s="423"/>
      <c r="F10" s="1"/>
      <c r="G10" s="288"/>
      <c r="H10" s="288"/>
      <c r="I10" s="402"/>
      <c r="J10" s="403"/>
      <c r="K10" s="403"/>
      <c r="L10" s="403"/>
      <c r="M10" s="403"/>
      <c r="N10" s="403"/>
      <c r="O10" s="403"/>
      <c r="P10" s="403"/>
      <c r="Q10" s="404"/>
      <c r="R10" s="116"/>
      <c r="X10" s="2"/>
    </row>
    <row r="11" spans="1:24" s="3" customFormat="1" ht="19.5" customHeight="1" thickBot="1">
      <c r="A11" s="460" t="s">
        <v>26</v>
      </c>
      <c r="B11" s="461"/>
      <c r="C11" s="462"/>
      <c r="D11" s="462"/>
      <c r="E11" s="463"/>
      <c r="F11" s="1"/>
      <c r="G11" s="289"/>
      <c r="H11" s="289"/>
      <c r="I11" s="402"/>
      <c r="J11" s="403"/>
      <c r="K11" s="403"/>
      <c r="L11" s="403"/>
      <c r="M11" s="403"/>
      <c r="N11" s="403"/>
      <c r="O11" s="403"/>
      <c r="P11" s="403"/>
      <c r="Q11" s="404"/>
      <c r="R11" s="116"/>
      <c r="S11" s="17"/>
      <c r="T11" s="17"/>
      <c r="U11" s="17"/>
      <c r="W11" s="19"/>
      <c r="X11" s="2"/>
    </row>
    <row r="12" spans="1:24" s="3" customFormat="1" ht="19.5" customHeight="1">
      <c r="A12" s="1"/>
      <c r="B12" s="1"/>
      <c r="C12" s="1"/>
      <c r="D12" s="1"/>
      <c r="E12" s="1"/>
      <c r="F12" s="1"/>
      <c r="G12" s="1"/>
      <c r="H12" s="1"/>
      <c r="I12" s="402"/>
      <c r="J12" s="403"/>
      <c r="K12" s="403"/>
      <c r="L12" s="403"/>
      <c r="M12" s="403"/>
      <c r="N12" s="403"/>
      <c r="O12" s="403"/>
      <c r="P12" s="403"/>
      <c r="Q12" s="404"/>
      <c r="R12" s="116"/>
      <c r="S12" s="17"/>
      <c r="T12" s="17"/>
      <c r="U12" s="17"/>
      <c r="W12" s="19"/>
      <c r="X12" s="2"/>
    </row>
    <row r="13" spans="1:24" s="3" customFormat="1" ht="19.5" customHeight="1">
      <c r="A13" s="1"/>
      <c r="B13" s="1"/>
      <c r="C13" s="1"/>
      <c r="D13" s="1"/>
      <c r="E13" s="1"/>
      <c r="F13" s="1"/>
      <c r="G13" s="1"/>
      <c r="H13" s="1"/>
      <c r="I13" s="405"/>
      <c r="J13" s="406"/>
      <c r="K13" s="406"/>
      <c r="L13" s="406"/>
      <c r="M13" s="406"/>
      <c r="N13" s="406"/>
      <c r="O13" s="406"/>
      <c r="P13" s="406"/>
      <c r="Q13" s="407"/>
      <c r="R13" s="116"/>
      <c r="S13" s="17"/>
      <c r="T13" s="17"/>
      <c r="U13" s="17"/>
      <c r="W13" s="19"/>
      <c r="X13" s="2"/>
    </row>
    <row r="14" spans="1:24" s="3" customFormat="1" ht="15" customHeight="1" thickBot="1">
      <c r="B14" s="1"/>
      <c r="C14" s="1"/>
      <c r="D14" s="1"/>
      <c r="E14" s="1"/>
      <c r="F14" s="1"/>
      <c r="G14" s="1"/>
      <c r="H14" s="1"/>
      <c r="K14" s="1"/>
      <c r="L14" s="1"/>
      <c r="M14" s="1"/>
      <c r="S14" s="99" t="s">
        <v>58</v>
      </c>
      <c r="T14" s="32"/>
      <c r="U14" s="32"/>
      <c r="W14" s="19"/>
      <c r="X14" s="2"/>
    </row>
    <row r="15" spans="1:24" ht="30" customHeight="1" thickBot="1">
      <c r="A15" s="454" t="s">
        <v>22</v>
      </c>
      <c r="B15" s="455"/>
      <c r="C15" s="448" t="s">
        <v>23</v>
      </c>
      <c r="D15" s="451" t="s">
        <v>33</v>
      </c>
      <c r="E15" s="440" t="s">
        <v>88</v>
      </c>
      <c r="F15" s="440"/>
      <c r="G15" s="440"/>
      <c r="H15" s="440"/>
      <c r="I15" s="440"/>
      <c r="J15" s="440"/>
      <c r="K15" s="441"/>
      <c r="L15" s="441"/>
      <c r="M15" s="441"/>
      <c r="N15" s="441"/>
      <c r="O15" s="441"/>
      <c r="P15" s="441"/>
      <c r="Q15" s="442"/>
      <c r="R15" s="441" t="s">
        <v>79</v>
      </c>
      <c r="S15" s="437" t="s">
        <v>4</v>
      </c>
      <c r="T15" s="13"/>
      <c r="U15" s="33"/>
      <c r="W15" s="12"/>
      <c r="X15" s="12"/>
    </row>
    <row r="16" spans="1:24" ht="30" customHeight="1" thickTop="1">
      <c r="A16" s="456"/>
      <c r="B16" s="457"/>
      <c r="C16" s="449"/>
      <c r="D16" s="452"/>
      <c r="E16" s="101" t="s">
        <v>246</v>
      </c>
      <c r="F16" s="35" t="s">
        <v>246</v>
      </c>
      <c r="G16" s="35" t="s">
        <v>246</v>
      </c>
      <c r="H16" s="35" t="s">
        <v>246</v>
      </c>
      <c r="I16" s="35" t="s">
        <v>246</v>
      </c>
      <c r="J16" s="35" t="s">
        <v>246</v>
      </c>
      <c r="K16" s="35" t="s">
        <v>246</v>
      </c>
      <c r="L16" s="35" t="s">
        <v>246</v>
      </c>
      <c r="M16" s="35" t="s">
        <v>246</v>
      </c>
      <c r="N16" s="35" t="s">
        <v>246</v>
      </c>
      <c r="O16" s="35" t="s">
        <v>246</v>
      </c>
      <c r="P16" s="35" t="s">
        <v>246</v>
      </c>
      <c r="Q16" s="444" t="s">
        <v>111</v>
      </c>
      <c r="R16" s="443"/>
      <c r="S16" s="438"/>
      <c r="T16" s="11"/>
      <c r="W16" s="12"/>
      <c r="X16" s="12"/>
    </row>
    <row r="17" spans="1:24" ht="30" customHeight="1">
      <c r="A17" s="456"/>
      <c r="B17" s="457"/>
      <c r="C17" s="449"/>
      <c r="D17" s="452"/>
      <c r="E17" s="270">
        <v>3</v>
      </c>
      <c r="F17" s="271">
        <v>4</v>
      </c>
      <c r="G17" s="271">
        <v>5</v>
      </c>
      <c r="H17" s="271">
        <v>6</v>
      </c>
      <c r="I17" s="271">
        <v>7</v>
      </c>
      <c r="J17" s="272" t="s">
        <v>247</v>
      </c>
      <c r="K17" s="271" t="s">
        <v>248</v>
      </c>
      <c r="L17" s="271" t="s">
        <v>248</v>
      </c>
      <c r="M17" s="271" t="s">
        <v>248</v>
      </c>
      <c r="N17" s="271" t="s">
        <v>249</v>
      </c>
      <c r="O17" s="272" t="s">
        <v>248</v>
      </c>
      <c r="P17" s="269" t="s">
        <v>248</v>
      </c>
      <c r="Q17" s="445"/>
      <c r="R17" s="443"/>
      <c r="S17" s="438"/>
      <c r="T17" s="11"/>
      <c r="W17" s="12"/>
      <c r="X17" s="12"/>
    </row>
    <row r="18" spans="1:24" ht="30" customHeight="1">
      <c r="A18" s="458"/>
      <c r="B18" s="459"/>
      <c r="C18" s="450"/>
      <c r="D18" s="453"/>
      <c r="E18" s="102" t="s">
        <v>110</v>
      </c>
      <c r="F18" s="100" t="s">
        <v>91</v>
      </c>
      <c r="G18" s="100" t="s">
        <v>91</v>
      </c>
      <c r="H18" s="100" t="s">
        <v>91</v>
      </c>
      <c r="I18" s="100" t="s">
        <v>91</v>
      </c>
      <c r="J18" s="100" t="s">
        <v>91</v>
      </c>
      <c r="K18" s="100" t="s">
        <v>110</v>
      </c>
      <c r="L18" s="100" t="s">
        <v>110</v>
      </c>
      <c r="M18" s="100" t="s">
        <v>110</v>
      </c>
      <c r="N18" s="100" t="s">
        <v>110</v>
      </c>
      <c r="O18" s="100" t="s">
        <v>110</v>
      </c>
      <c r="P18" s="103" t="s">
        <v>110</v>
      </c>
      <c r="Q18" s="445"/>
      <c r="R18" s="443"/>
      <c r="S18" s="439"/>
      <c r="T18" s="11"/>
      <c r="W18" s="12"/>
      <c r="X18" s="12"/>
    </row>
    <row r="19" spans="1:24" ht="30" customHeight="1">
      <c r="A19" s="284"/>
      <c r="B19" s="283"/>
      <c r="C19" s="290"/>
      <c r="D19" s="291" t="s">
        <v>169</v>
      </c>
      <c r="E19" s="344">
        <v>10</v>
      </c>
      <c r="F19" s="345">
        <v>10</v>
      </c>
      <c r="G19" s="345">
        <v>10</v>
      </c>
      <c r="H19" s="345">
        <v>10</v>
      </c>
      <c r="I19" s="345">
        <v>10</v>
      </c>
      <c r="J19" s="345"/>
      <c r="K19" s="346"/>
      <c r="L19" s="345"/>
      <c r="M19" s="345"/>
      <c r="N19" s="345"/>
      <c r="O19" s="345"/>
      <c r="P19" s="347"/>
      <c r="Q19" s="282"/>
      <c r="R19" s="281"/>
      <c r="S19" s="292"/>
      <c r="T19" s="11"/>
      <c r="W19" s="12"/>
      <c r="X19" s="12"/>
    </row>
    <row r="20" spans="1:24" ht="48" customHeight="1">
      <c r="A20" s="433" t="s">
        <v>36</v>
      </c>
      <c r="B20" s="434"/>
      <c r="C20" s="88" t="s">
        <v>56</v>
      </c>
      <c r="D20" s="84" t="s">
        <v>100</v>
      </c>
      <c r="E20" s="296" t="str">
        <f>IF('内訳明細　購入版'!D79=0,"",'内訳明細　購入版'!D79)</f>
        <v/>
      </c>
      <c r="F20" s="297" t="str">
        <f>IF('内訳明細　購入版'!E79=0,"",'内訳明細　購入版'!E79)</f>
        <v/>
      </c>
      <c r="G20" s="297" t="str">
        <f>IF('内訳明細　購入版'!F79=0,"",'内訳明細　購入版'!F79)</f>
        <v/>
      </c>
      <c r="H20" s="297" t="str">
        <f>IF('内訳明細　購入版'!G79=0,"",'内訳明細　購入版'!G79)</f>
        <v/>
      </c>
      <c r="I20" s="297" t="str">
        <f>IF('内訳明細　購入版'!H79=0,"",'内訳明細　購入版'!H79)</f>
        <v/>
      </c>
      <c r="J20" s="297" t="str">
        <f>IF('内訳明細　購入版'!I79=0,"",'内訳明細　購入版'!I79)</f>
        <v/>
      </c>
      <c r="K20" s="297" t="str">
        <f>IF('内訳明細　購入版'!J79=0,"",'内訳明細　購入版'!J79)</f>
        <v/>
      </c>
      <c r="L20" s="297" t="str">
        <f>IF('内訳明細　購入版'!K79=0,"",'内訳明細　購入版'!K79)</f>
        <v/>
      </c>
      <c r="M20" s="297" t="str">
        <f>IF('内訳明細　購入版'!L79=0,"",'内訳明細　購入版'!L79)</f>
        <v/>
      </c>
      <c r="N20" s="297" t="str">
        <f>IF('内訳明細　購入版'!M79=0,"",'内訳明細　購入版'!M79)</f>
        <v/>
      </c>
      <c r="O20" s="297" t="str">
        <f>IF('内訳明細　購入版'!N79=0,"",'内訳明細　購入版'!N79)</f>
        <v/>
      </c>
      <c r="P20" s="297" t="str">
        <f>IF('内訳明細　購入版'!O79=0,"",'内訳明細　購入版'!O79)</f>
        <v/>
      </c>
      <c r="Q20" s="106">
        <f>SUM(E20:P20)</f>
        <v>0</v>
      </c>
      <c r="R20" s="322">
        <f>'内訳明細　購入版'!M24</f>
        <v>0</v>
      </c>
      <c r="S20" s="159"/>
      <c r="T20" s="11"/>
      <c r="W20" s="12"/>
      <c r="X20" s="12"/>
    </row>
    <row r="21" spans="1:24" ht="48" customHeight="1">
      <c r="A21" s="433"/>
      <c r="B21" s="434"/>
      <c r="C21" s="78" t="s">
        <v>103</v>
      </c>
      <c r="D21" s="79" t="s">
        <v>101</v>
      </c>
      <c r="E21" s="298" t="str">
        <f>IF('内訳明細　レンタル・サービス利用版'!D81=0,"",'内訳明細　レンタル・サービス利用版'!D81)</f>
        <v/>
      </c>
      <c r="F21" s="299" t="str">
        <f>IF('内訳明細　レンタル・サービス利用版'!E81=0,"",'内訳明細　レンタル・サービス利用版'!E81)</f>
        <v/>
      </c>
      <c r="G21" s="299" t="str">
        <f>IF('内訳明細　レンタル・サービス利用版'!F81=0,"",'内訳明細　レンタル・サービス利用版'!F81)</f>
        <v/>
      </c>
      <c r="H21" s="299" t="str">
        <f>IF('内訳明細　レンタル・サービス利用版'!G81=0,"",'内訳明細　レンタル・サービス利用版'!G81)</f>
        <v/>
      </c>
      <c r="I21" s="299" t="str">
        <f>IF('内訳明細　レンタル・サービス利用版'!H81=0,"",'内訳明細　レンタル・サービス利用版'!H81)</f>
        <v/>
      </c>
      <c r="J21" s="299" t="str">
        <f>IF('内訳明細　レンタル・サービス利用版'!I81=0,"",'内訳明細　レンタル・サービス利用版'!I81)</f>
        <v/>
      </c>
      <c r="K21" s="299" t="str">
        <f>IF('内訳明細　レンタル・サービス利用版'!J81=0,"",'内訳明細　レンタル・サービス利用版'!J81)</f>
        <v/>
      </c>
      <c r="L21" s="299" t="str">
        <f>IF('内訳明細　レンタル・サービス利用版'!K81=0,"",'内訳明細　レンタル・サービス利用版'!K81)</f>
        <v/>
      </c>
      <c r="M21" s="299" t="str">
        <f>IF('内訳明細　レンタル・サービス利用版'!L81=0,"",'内訳明細　レンタル・サービス利用版'!L81)</f>
        <v/>
      </c>
      <c r="N21" s="299" t="str">
        <f>IF('内訳明細　レンタル・サービス利用版'!M81=0,"",'内訳明細　レンタル・サービス利用版'!M81)</f>
        <v/>
      </c>
      <c r="O21" s="299" t="str">
        <f>IF('内訳明細　レンタル・サービス利用版'!N81=0,"",'内訳明細　レンタル・サービス利用版'!N81)</f>
        <v/>
      </c>
      <c r="P21" s="300" t="str">
        <f>IF('内訳明細　レンタル・サービス利用版'!O81=0,"",'内訳明細　レンタル・サービス利用版'!O81)</f>
        <v/>
      </c>
      <c r="Q21" s="107">
        <f>SUM(E21:P21)</f>
        <v>0</v>
      </c>
      <c r="R21" s="98">
        <f>'内訳明細　レンタル・サービス利用版'!O20</f>
        <v>0</v>
      </c>
      <c r="S21" s="161"/>
      <c r="T21" s="11"/>
      <c r="W21" s="12"/>
      <c r="X21" s="12"/>
    </row>
    <row r="22" spans="1:24" ht="48" customHeight="1">
      <c r="A22" s="433"/>
      <c r="B22" s="434"/>
      <c r="C22" s="78" t="s">
        <v>25</v>
      </c>
      <c r="D22" s="79" t="s">
        <v>95</v>
      </c>
      <c r="E22" s="148"/>
      <c r="F22" s="149"/>
      <c r="G22" s="149"/>
      <c r="H22" s="149"/>
      <c r="I22" s="149"/>
      <c r="J22" s="149"/>
      <c r="K22" s="149"/>
      <c r="L22" s="149"/>
      <c r="M22" s="149"/>
      <c r="N22" s="149"/>
      <c r="O22" s="149"/>
      <c r="P22" s="150"/>
      <c r="Q22" s="105">
        <f>SUM(E22:P22)</f>
        <v>0</v>
      </c>
      <c r="R22" s="96">
        <f>IF(Q22&lt;'内訳明細　リース版'!O26,'内訳明細　リース版'!O26,Q22)</f>
        <v>0</v>
      </c>
      <c r="S22" s="161"/>
      <c r="T22" s="11"/>
      <c r="W22" s="12"/>
      <c r="X22" s="12"/>
    </row>
    <row r="23" spans="1:24" ht="48" customHeight="1">
      <c r="A23" s="431" t="s">
        <v>107</v>
      </c>
      <c r="B23" s="432"/>
      <c r="C23" s="87" t="s">
        <v>56</v>
      </c>
      <c r="D23" s="83" t="s">
        <v>100</v>
      </c>
      <c r="E23" s="296" t="str">
        <f>IF('内訳明細　購入版'!D80=0,"",'内訳明細　購入版'!D80)</f>
        <v/>
      </c>
      <c r="F23" s="306" t="str">
        <f>IF('内訳明細　購入版'!E80=0,"",'内訳明細　購入版'!E80)</f>
        <v/>
      </c>
      <c r="G23" s="306" t="str">
        <f>IF('内訳明細　購入版'!F80=0,"",'内訳明細　購入版'!F80)</f>
        <v/>
      </c>
      <c r="H23" s="306" t="str">
        <f>IF('内訳明細　購入版'!G80=0,"",'内訳明細　購入版'!G80)</f>
        <v/>
      </c>
      <c r="I23" s="306" t="str">
        <f>IF('内訳明細　購入版'!H80=0,"",'内訳明細　購入版'!H80)</f>
        <v/>
      </c>
      <c r="J23" s="306" t="str">
        <f>IF('内訳明細　購入版'!I80=0,"",'内訳明細　購入版'!I80)</f>
        <v/>
      </c>
      <c r="K23" s="306" t="str">
        <f>IF('内訳明細　購入版'!J80=0,"",'内訳明細　購入版'!J80)</f>
        <v/>
      </c>
      <c r="L23" s="306" t="str">
        <f>IF('内訳明細　購入版'!K80=0,"",'内訳明細　購入版'!K80)</f>
        <v/>
      </c>
      <c r="M23" s="306" t="str">
        <f>IF('内訳明細　購入版'!L80=0,"",'内訳明細　購入版'!L80)</f>
        <v/>
      </c>
      <c r="N23" s="306" t="str">
        <f>IF('内訳明細　購入版'!M80=0,"",'内訳明細　購入版'!M80)</f>
        <v/>
      </c>
      <c r="O23" s="306" t="str">
        <f>IF('内訳明細　購入版'!N80=0,"",'内訳明細　購入版'!N80)</f>
        <v/>
      </c>
      <c r="P23" s="306" t="str">
        <f>IF('内訳明細　購入版'!O80=0,"",'内訳明細　購入版'!O80)</f>
        <v/>
      </c>
      <c r="Q23" s="106">
        <f>SUM(E23:P23)</f>
        <v>0</v>
      </c>
      <c r="R23" s="95">
        <f>'内訳明細　購入版'!M36</f>
        <v>0</v>
      </c>
      <c r="S23" s="160"/>
      <c r="T23" s="11"/>
      <c r="W23" s="12"/>
      <c r="X23" s="12"/>
    </row>
    <row r="24" spans="1:24" ht="48" customHeight="1">
      <c r="A24" s="433"/>
      <c r="B24" s="434"/>
      <c r="C24" s="78" t="s">
        <v>103</v>
      </c>
      <c r="D24" s="79" t="s">
        <v>101</v>
      </c>
      <c r="E24" s="298" t="str">
        <f>IF('内訳明細　レンタル・サービス利用版'!D82=0,"",'内訳明細　レンタル・サービス利用版'!D82)</f>
        <v/>
      </c>
      <c r="F24" s="299" t="str">
        <f>IF('内訳明細　レンタル・サービス利用版'!E82=0,"",'内訳明細　レンタル・サービス利用版'!E82)</f>
        <v/>
      </c>
      <c r="G24" s="299" t="str">
        <f>IF('内訳明細　レンタル・サービス利用版'!F82=0,"",'内訳明細　レンタル・サービス利用版'!F82)</f>
        <v/>
      </c>
      <c r="H24" s="299" t="str">
        <f>IF('内訳明細　レンタル・サービス利用版'!G82=0,"",'内訳明細　レンタル・サービス利用版'!G82)</f>
        <v/>
      </c>
      <c r="I24" s="299" t="str">
        <f>IF('内訳明細　レンタル・サービス利用版'!H82=0,"",'内訳明細　レンタル・サービス利用版'!H82)</f>
        <v/>
      </c>
      <c r="J24" s="299" t="str">
        <f>IF('内訳明細　レンタル・サービス利用版'!I82=0,"",'内訳明細　レンタル・サービス利用版'!I82)</f>
        <v/>
      </c>
      <c r="K24" s="299" t="str">
        <f>IF('内訳明細　レンタル・サービス利用版'!J82=0,"",'内訳明細　レンタル・サービス利用版'!J82)</f>
        <v/>
      </c>
      <c r="L24" s="299" t="str">
        <f>IF('内訳明細　レンタル・サービス利用版'!K82=0,"",'内訳明細　レンタル・サービス利用版'!K82)</f>
        <v/>
      </c>
      <c r="M24" s="299" t="str">
        <f>IF('内訳明細　レンタル・サービス利用版'!L82=0,"",'内訳明細　レンタル・サービス利用版'!L82)</f>
        <v/>
      </c>
      <c r="N24" s="299" t="str">
        <f>IF('内訳明細　レンタル・サービス利用版'!M82=0,"",'内訳明細　レンタル・サービス利用版'!M82)</f>
        <v/>
      </c>
      <c r="O24" s="299" t="str">
        <f>IF('内訳明細　レンタル・サービス利用版'!N82=0,"",'内訳明細　レンタル・サービス利用版'!N82)</f>
        <v/>
      </c>
      <c r="P24" s="300" t="str">
        <f>IF('内訳明細　レンタル・サービス利用版'!O82=0,"",'内訳明細　レンタル・サービス利用版'!O82)</f>
        <v/>
      </c>
      <c r="Q24" s="107">
        <f t="shared" ref="Q24:Q34" si="0">SUM(E24:P24)</f>
        <v>0</v>
      </c>
      <c r="R24" s="98">
        <f>'内訳明細　レンタル・サービス利用版'!O28</f>
        <v>0</v>
      </c>
      <c r="S24" s="161"/>
      <c r="T24" s="11"/>
      <c r="W24" s="12"/>
      <c r="X24" s="12"/>
    </row>
    <row r="25" spans="1:24" ht="48" customHeight="1">
      <c r="A25" s="433"/>
      <c r="B25" s="434"/>
      <c r="C25" s="78" t="s">
        <v>25</v>
      </c>
      <c r="D25" s="79" t="s">
        <v>95</v>
      </c>
      <c r="E25" s="369"/>
      <c r="F25" s="370"/>
      <c r="G25" s="370"/>
      <c r="H25" s="370"/>
      <c r="I25" s="370"/>
      <c r="J25" s="370"/>
      <c r="K25" s="370"/>
      <c r="L25" s="370"/>
      <c r="M25" s="370"/>
      <c r="N25" s="370"/>
      <c r="O25" s="370"/>
      <c r="P25" s="371"/>
      <c r="Q25" s="325">
        <f t="shared" si="0"/>
        <v>0</v>
      </c>
      <c r="R25" s="96">
        <f>'内訳明細　リース版'!O40</f>
        <v>0</v>
      </c>
      <c r="S25" s="326"/>
      <c r="T25" s="11"/>
      <c r="W25" s="12"/>
      <c r="X25" s="12"/>
    </row>
    <row r="26" spans="1:24" ht="48" customHeight="1">
      <c r="A26" s="431" t="s">
        <v>55</v>
      </c>
      <c r="B26" s="432"/>
      <c r="C26" s="80" t="s">
        <v>32</v>
      </c>
      <c r="D26" s="83" t="s">
        <v>101</v>
      </c>
      <c r="E26" s="364" t="str">
        <f>IF('内訳明細　レンタル・サービス利用版'!D84=0,"",'内訳明細　レンタル・サービス利用版'!D84)</f>
        <v/>
      </c>
      <c r="F26" s="365" t="str">
        <f>IF('内訳明細　レンタル・サービス利用版'!E84=0,"",'内訳明細　レンタル・サービス利用版'!E84)</f>
        <v/>
      </c>
      <c r="G26" s="365" t="str">
        <f>IF('内訳明細　レンタル・サービス利用版'!F84=0,"",'内訳明細　レンタル・サービス利用版'!F84)</f>
        <v/>
      </c>
      <c r="H26" s="365" t="str">
        <f>IF('内訳明細　レンタル・サービス利用版'!G84=0,"",'内訳明細　レンタル・サービス利用版'!G84)</f>
        <v/>
      </c>
      <c r="I26" s="365" t="str">
        <f>IF('内訳明細　レンタル・サービス利用版'!H84=0,"",'内訳明細　レンタル・サービス利用版'!H84)</f>
        <v/>
      </c>
      <c r="J26" s="365" t="str">
        <f>IF('内訳明細　レンタル・サービス利用版'!I84=0,"",'内訳明細　レンタル・サービス利用版'!I84)</f>
        <v/>
      </c>
      <c r="K26" s="365" t="str">
        <f>IF('内訳明細　レンタル・サービス利用版'!J84=0,"",'内訳明細　レンタル・サービス利用版'!J84)</f>
        <v/>
      </c>
      <c r="L26" s="365" t="str">
        <f>IF('内訳明細　レンタル・サービス利用版'!K84=0,"",'内訳明細　レンタル・サービス利用版'!K84)</f>
        <v/>
      </c>
      <c r="M26" s="365" t="str">
        <f>IF('内訳明細　レンタル・サービス利用版'!L84=0,"",'内訳明細　レンタル・サービス利用版'!L84)</f>
        <v/>
      </c>
      <c r="N26" s="365" t="str">
        <f>IF('内訳明細　レンタル・サービス利用版'!M84=0,"",'内訳明細　レンタル・サービス利用版'!M84)</f>
        <v/>
      </c>
      <c r="O26" s="365" t="str">
        <f>IF('内訳明細　レンタル・サービス利用版'!N84=0,"",'内訳明細　レンタル・サービス利用版'!N84)</f>
        <v/>
      </c>
      <c r="P26" s="366" t="str">
        <f>IF('内訳明細　レンタル・サービス利用版'!O84=0,"",'内訳明細　レンタル・サービス利用版'!O84)</f>
        <v/>
      </c>
      <c r="Q26" s="108">
        <f t="shared" si="0"/>
        <v>0</v>
      </c>
      <c r="R26" s="367">
        <f>'内訳明細　レンタル・サービス利用版'!O44</f>
        <v>0</v>
      </c>
      <c r="S26" s="368"/>
      <c r="T26" s="11"/>
      <c r="W26" s="12"/>
      <c r="X26" s="12"/>
    </row>
    <row r="27" spans="1:24" ht="48" customHeight="1">
      <c r="A27" s="431" t="s">
        <v>37</v>
      </c>
      <c r="B27" s="446"/>
      <c r="C27" s="80" t="s">
        <v>32</v>
      </c>
      <c r="D27" s="83" t="s">
        <v>101</v>
      </c>
      <c r="E27" s="359" t="str">
        <f>IF('内訳明細　レンタル・サービス利用版'!D85=0,"",'内訳明細　レンタル・サービス利用版'!D85)</f>
        <v/>
      </c>
      <c r="F27" s="360" t="str">
        <f>IF('内訳明細　レンタル・サービス利用版'!E85=0,"",'内訳明細　レンタル・サービス利用版'!E85)</f>
        <v/>
      </c>
      <c r="G27" s="360" t="str">
        <f>IF('内訳明細　レンタル・サービス利用版'!F85=0,"",'内訳明細　レンタル・サービス利用版'!F85)</f>
        <v/>
      </c>
      <c r="H27" s="360" t="str">
        <f>IF('内訳明細　レンタル・サービス利用版'!G85=0,"",'内訳明細　レンタル・サービス利用版'!G85)</f>
        <v/>
      </c>
      <c r="I27" s="360" t="str">
        <f>IF('内訳明細　レンタル・サービス利用版'!H85=0,"",'内訳明細　レンタル・サービス利用版'!H85)</f>
        <v/>
      </c>
      <c r="J27" s="360" t="str">
        <f>IF('内訳明細　レンタル・サービス利用版'!I85=0,"",'内訳明細　レンタル・サービス利用版'!I85)</f>
        <v/>
      </c>
      <c r="K27" s="360" t="str">
        <f>IF('内訳明細　レンタル・サービス利用版'!J85=0,"",'内訳明細　レンタル・サービス利用版'!J85)</f>
        <v/>
      </c>
      <c r="L27" s="360" t="str">
        <f>IF('内訳明細　レンタル・サービス利用版'!K85=0,"",'内訳明細　レンタル・サービス利用版'!K85)</f>
        <v/>
      </c>
      <c r="M27" s="360" t="str">
        <f>IF('内訳明細　レンタル・サービス利用版'!L85=0,"",'内訳明細　レンタル・サービス利用版'!L85)</f>
        <v/>
      </c>
      <c r="N27" s="360" t="str">
        <f>IF('内訳明細　レンタル・サービス利用版'!M85=0,"",'内訳明細　レンタル・サービス利用版'!M85)</f>
        <v/>
      </c>
      <c r="O27" s="360" t="str">
        <f>IF('内訳明細　レンタル・サービス利用版'!N85=0,"",'内訳明細　レンタル・サービス利用版'!N85)</f>
        <v/>
      </c>
      <c r="P27" s="361" t="str">
        <f>IF('内訳明細　レンタル・サービス利用版'!O85=0,"",'内訳明細　レンタル・サービス利用版'!O85)</f>
        <v/>
      </c>
      <c r="Q27" s="362">
        <f t="shared" si="0"/>
        <v>0</v>
      </c>
      <c r="R27" s="97">
        <f>'内訳明細　レンタル・サービス利用版'!O52</f>
        <v>0</v>
      </c>
      <c r="S27" s="363"/>
      <c r="T27" s="11"/>
      <c r="W27" s="12"/>
      <c r="X27" s="12"/>
    </row>
    <row r="28" spans="1:24" ht="48" customHeight="1">
      <c r="A28" s="431" t="s">
        <v>108</v>
      </c>
      <c r="B28" s="446"/>
      <c r="C28" s="80" t="s">
        <v>32</v>
      </c>
      <c r="D28" s="83" t="s">
        <v>101</v>
      </c>
      <c r="E28" s="354" t="str">
        <f>IF('内訳明細　レンタル・サービス利用版'!D86=0,"",'内訳明細　レンタル・サービス利用版'!D86)</f>
        <v/>
      </c>
      <c r="F28" s="355" t="str">
        <f>IF('内訳明細　レンタル・サービス利用版'!E86=0,"",'内訳明細　レンタル・サービス利用版'!E86)</f>
        <v/>
      </c>
      <c r="G28" s="355" t="str">
        <f>IF('内訳明細　レンタル・サービス利用版'!F86=0,"",'内訳明細　レンタル・サービス利用版'!F86)</f>
        <v/>
      </c>
      <c r="H28" s="355" t="str">
        <f>IF('内訳明細　レンタル・サービス利用版'!G86=0,"",'内訳明細　レンタル・サービス利用版'!G86)</f>
        <v/>
      </c>
      <c r="I28" s="355" t="str">
        <f>IF('内訳明細　レンタル・サービス利用版'!H86=0,"",'内訳明細　レンタル・サービス利用版'!H86)</f>
        <v/>
      </c>
      <c r="J28" s="355" t="str">
        <f>IF('内訳明細　レンタル・サービス利用版'!I86=0,"",'内訳明細　レンタル・サービス利用版'!I86)</f>
        <v/>
      </c>
      <c r="K28" s="355" t="str">
        <f>IF('内訳明細　レンタル・サービス利用版'!J86=0,"",'内訳明細　レンタル・サービス利用版'!J86)</f>
        <v/>
      </c>
      <c r="L28" s="355" t="str">
        <f>IF('内訳明細　レンタル・サービス利用版'!K86=0,"",'内訳明細　レンタル・サービス利用版'!K86)</f>
        <v/>
      </c>
      <c r="M28" s="355" t="str">
        <f>IF('内訳明細　レンタル・サービス利用版'!L86=0,"",'内訳明細　レンタル・サービス利用版'!L86)</f>
        <v/>
      </c>
      <c r="N28" s="355" t="str">
        <f>IF('内訳明細　レンタル・サービス利用版'!M86=0,"",'内訳明細　レンタル・サービス利用版'!M86)</f>
        <v/>
      </c>
      <c r="O28" s="355" t="str">
        <f>IF('内訳明細　レンタル・サービス利用版'!N86=0,"",'内訳明細　レンタル・サービス利用版'!N86)</f>
        <v/>
      </c>
      <c r="P28" s="356" t="str">
        <f>IF('内訳明細　レンタル・サービス利用版'!O86=0,"",'内訳明細　レンタル・サービス利用版'!O86)</f>
        <v/>
      </c>
      <c r="Q28" s="357">
        <f t="shared" si="0"/>
        <v>0</v>
      </c>
      <c r="R28" s="323">
        <f>'内訳明細　レンタル・サービス利用版'!O59</f>
        <v>0</v>
      </c>
      <c r="S28" s="358"/>
      <c r="T28" s="11"/>
      <c r="W28" s="12"/>
      <c r="X28" s="12"/>
    </row>
    <row r="29" spans="1:24" ht="48" customHeight="1">
      <c r="A29" s="431" t="s">
        <v>0</v>
      </c>
      <c r="B29" s="432"/>
      <c r="C29" s="80" t="s">
        <v>57</v>
      </c>
      <c r="D29" s="83" t="s">
        <v>100</v>
      </c>
      <c r="E29" s="296" t="str">
        <f>IF('内訳明細　購入版'!D83=0,"",'内訳明細　購入版'!D83)</f>
        <v/>
      </c>
      <c r="F29" s="297" t="str">
        <f>IF('内訳明細　購入版'!E83=0,"",'内訳明細　購入版'!E83)</f>
        <v/>
      </c>
      <c r="G29" s="306" t="str">
        <f>IF('内訳明細　購入版'!F83=0,"",'内訳明細　購入版'!F83)</f>
        <v/>
      </c>
      <c r="H29" s="306" t="str">
        <f>IF('内訳明細　購入版'!G83=0,"",'内訳明細　購入版'!G83)</f>
        <v/>
      </c>
      <c r="I29" s="306" t="str">
        <f>IF('内訳明細　購入版'!H83=0,"",'内訳明細　購入版'!H83)</f>
        <v/>
      </c>
      <c r="J29" s="306" t="str">
        <f>IF('内訳明細　購入版'!I83=0,"",'内訳明細　購入版'!I83)</f>
        <v/>
      </c>
      <c r="K29" s="306" t="str">
        <f>IF('内訳明細　購入版'!J83=0,"",'内訳明細　購入版'!J83)</f>
        <v/>
      </c>
      <c r="L29" s="306" t="str">
        <f>IF('内訳明細　購入版'!K83=0,"",'内訳明細　購入版'!K83)</f>
        <v/>
      </c>
      <c r="M29" s="306" t="str">
        <f>IF('内訳明細　購入版'!L83=0,"",'内訳明細　購入版'!L83)</f>
        <v/>
      </c>
      <c r="N29" s="306" t="str">
        <f>IF('内訳明細　購入版'!M83=0,"",'内訳明細　購入版'!M83)</f>
        <v/>
      </c>
      <c r="O29" s="306" t="str">
        <f>IF('内訳明細　購入版'!N83=0,"",'内訳明細　購入版'!N83)</f>
        <v/>
      </c>
      <c r="P29" s="306" t="str">
        <f>IF('内訳明細　購入版'!O83=0,"",'内訳明細　購入版'!O83)</f>
        <v/>
      </c>
      <c r="Q29" s="104">
        <f t="shared" si="0"/>
        <v>0</v>
      </c>
      <c r="R29" s="95">
        <f>'内訳明細　購入版'!M72</f>
        <v>0</v>
      </c>
      <c r="S29" s="162"/>
      <c r="T29" s="11"/>
      <c r="W29" s="12"/>
      <c r="X29" s="12"/>
    </row>
    <row r="30" spans="1:24" ht="48" customHeight="1">
      <c r="A30" s="433"/>
      <c r="B30" s="434"/>
      <c r="C30" s="85" t="s">
        <v>102</v>
      </c>
      <c r="D30" s="86" t="s">
        <v>101</v>
      </c>
      <c r="E30" s="298" t="str">
        <f>IF('内訳明細　レンタル・サービス利用版'!D83=0,"",'内訳明細　レンタル・サービス利用版'!D83)</f>
        <v/>
      </c>
      <c r="F30" s="299" t="str">
        <f>IF('内訳明細　レンタル・サービス利用版'!E83=0,"",'内訳明細　レンタル・サービス利用版'!E83)</f>
        <v/>
      </c>
      <c r="G30" s="299" t="str">
        <f>IF('内訳明細　レンタル・サービス利用版'!F83=0,"",'内訳明細　レンタル・サービス利用版'!F83)</f>
        <v/>
      </c>
      <c r="H30" s="299" t="str">
        <f>IF('内訳明細　レンタル・サービス利用版'!G83=0,"",'内訳明細　レンタル・サービス利用版'!G83)</f>
        <v/>
      </c>
      <c r="I30" s="299" t="str">
        <f>IF('内訳明細　レンタル・サービス利用版'!H83=0,"",'内訳明細　レンタル・サービス利用版'!H83)</f>
        <v/>
      </c>
      <c r="J30" s="299" t="str">
        <f>IF('内訳明細　レンタル・サービス利用版'!I83=0,"",'内訳明細　レンタル・サービス利用版'!I83)</f>
        <v/>
      </c>
      <c r="K30" s="299" t="str">
        <f>IF('内訳明細　レンタル・サービス利用版'!J83=0,"",'内訳明細　レンタル・サービス利用版'!J83)</f>
        <v/>
      </c>
      <c r="L30" s="299" t="str">
        <f>IF('内訳明細　レンタル・サービス利用版'!K83=0,"",'内訳明細　レンタル・サービス利用版'!K83)</f>
        <v/>
      </c>
      <c r="M30" s="299" t="str">
        <f>IF('内訳明細　レンタル・サービス利用版'!L83=0,"",'内訳明細　レンタル・サービス利用版'!L83)</f>
        <v/>
      </c>
      <c r="N30" s="299" t="str">
        <f>IF('内訳明細　レンタル・サービス利用版'!M83=0,"",'内訳明細　レンタル・サービス利用版'!M83)</f>
        <v/>
      </c>
      <c r="O30" s="299" t="str">
        <f>IF('内訳明細　レンタル・サービス利用版'!N83=0,"",'内訳明細　レンタル・サービス利用版'!N83)</f>
        <v/>
      </c>
      <c r="P30" s="300" t="str">
        <f>IF('内訳明細　レンタル・サービス利用版'!O83=0,"",'内訳明細　レンタル・サービス利用版'!O83)</f>
        <v/>
      </c>
      <c r="Q30" s="107">
        <f t="shared" si="0"/>
        <v>0</v>
      </c>
      <c r="R30" s="98">
        <f>'内訳明細　レンタル・サービス利用版'!O36</f>
        <v>0</v>
      </c>
      <c r="S30" s="161"/>
      <c r="T30" s="11"/>
      <c r="W30" s="12"/>
      <c r="X30" s="12"/>
    </row>
    <row r="31" spans="1:24" ht="48" customHeight="1">
      <c r="A31" s="433"/>
      <c r="B31" s="434"/>
      <c r="C31" s="91" t="s">
        <v>25</v>
      </c>
      <c r="D31" s="92" t="s">
        <v>95</v>
      </c>
      <c r="E31" s="151"/>
      <c r="F31" s="152"/>
      <c r="G31" s="152"/>
      <c r="H31" s="152"/>
      <c r="I31" s="152"/>
      <c r="J31" s="152"/>
      <c r="K31" s="152"/>
      <c r="L31" s="152"/>
      <c r="M31" s="152"/>
      <c r="N31" s="152"/>
      <c r="O31" s="152"/>
      <c r="P31" s="153"/>
      <c r="Q31" s="108">
        <f t="shared" si="0"/>
        <v>0</v>
      </c>
      <c r="R31" s="324">
        <f>'内訳明細　リース版'!O54</f>
        <v>0</v>
      </c>
      <c r="S31" s="321"/>
      <c r="T31" s="11"/>
      <c r="W31" s="12"/>
      <c r="X31" s="12"/>
    </row>
    <row r="32" spans="1:24" ht="48" customHeight="1">
      <c r="A32" s="431" t="s">
        <v>2</v>
      </c>
      <c r="B32" s="432"/>
      <c r="C32" s="82" t="s">
        <v>57</v>
      </c>
      <c r="D32" s="93" t="s">
        <v>34</v>
      </c>
      <c r="E32" s="154"/>
      <c r="F32" s="155"/>
      <c r="G32" s="155"/>
      <c r="H32" s="155"/>
      <c r="I32" s="155"/>
      <c r="J32" s="155"/>
      <c r="K32" s="155"/>
      <c r="L32" s="155"/>
      <c r="M32" s="155"/>
      <c r="N32" s="155"/>
      <c r="O32" s="155"/>
      <c r="P32" s="156"/>
      <c r="Q32" s="106">
        <f t="shared" si="0"/>
        <v>0</v>
      </c>
      <c r="R32" s="94"/>
      <c r="S32" s="159"/>
      <c r="T32" s="11"/>
      <c r="W32" s="12"/>
      <c r="X32" s="12"/>
    </row>
    <row r="33" spans="1:24" ht="48" customHeight="1">
      <c r="A33" s="417" t="s">
        <v>39</v>
      </c>
      <c r="B33" s="418"/>
      <c r="C33" s="80" t="s">
        <v>32</v>
      </c>
      <c r="D33" s="81" t="s">
        <v>35</v>
      </c>
      <c r="E33" s="157"/>
      <c r="F33" s="158"/>
      <c r="G33" s="305"/>
      <c r="H33" s="305"/>
      <c r="I33" s="305"/>
      <c r="J33" s="305"/>
      <c r="K33" s="305"/>
      <c r="L33" s="305"/>
      <c r="M33" s="305"/>
      <c r="N33" s="305"/>
      <c r="O33" s="305"/>
      <c r="P33" s="305"/>
      <c r="Q33" s="106">
        <f t="shared" si="0"/>
        <v>0</v>
      </c>
      <c r="R33" s="94"/>
      <c r="S33" s="160"/>
      <c r="T33" s="11"/>
      <c r="W33" s="12"/>
      <c r="X33" s="12"/>
    </row>
    <row r="34" spans="1:24" ht="48" customHeight="1">
      <c r="A34" s="431" t="s">
        <v>168</v>
      </c>
      <c r="B34" s="432"/>
      <c r="C34" s="351" t="s">
        <v>56</v>
      </c>
      <c r="D34" s="352" t="s">
        <v>100</v>
      </c>
      <c r="E34" s="296" t="str">
        <f>IF('内訳明細　購入版'!D81=0,"",'内訳明細　購入版'!D81)</f>
        <v/>
      </c>
      <c r="F34" s="306" t="str">
        <f>IF('内訳明細　購入版'!E81=0,"",'内訳明細　購入版'!E81)</f>
        <v/>
      </c>
      <c r="G34" s="306" t="str">
        <f>IF('内訳明細　購入版'!F81=0,"",'内訳明細　購入版'!F81)</f>
        <v/>
      </c>
      <c r="H34" s="306" t="str">
        <f>IF('内訳明細　購入版'!G81=0,"",'内訳明細　購入版'!G81)</f>
        <v/>
      </c>
      <c r="I34" s="306" t="str">
        <f>IF('内訳明細　購入版'!H81=0,"",'内訳明細　購入版'!H81)</f>
        <v/>
      </c>
      <c r="J34" s="306" t="str">
        <f>IF('内訳明細　購入版'!I81=0,"",'内訳明細　購入版'!I81)</f>
        <v/>
      </c>
      <c r="K34" s="306" t="str">
        <f>IF('内訳明細　購入版'!J81=0,"",'内訳明細　購入版'!J81)</f>
        <v/>
      </c>
      <c r="L34" s="306" t="str">
        <f>IF('内訳明細　購入版'!K81=0,"",'内訳明細　購入版'!K81)</f>
        <v/>
      </c>
      <c r="M34" s="306" t="str">
        <f>IF('内訳明細　購入版'!L81=0,"",'内訳明細　購入版'!L81)</f>
        <v/>
      </c>
      <c r="N34" s="306" t="str">
        <f>IF('内訳明細　購入版'!M81=0,"",'内訳明細　購入版'!M81)</f>
        <v/>
      </c>
      <c r="O34" s="306" t="str">
        <f>IF('内訳明細　購入版'!N81=0,"",'内訳明細　購入版'!N81)</f>
        <v/>
      </c>
      <c r="P34" s="378" t="str">
        <f>IF('内訳明細　購入版'!O81=0,"",'内訳明細　購入版'!O81)</f>
        <v/>
      </c>
      <c r="Q34" s="104">
        <f t="shared" si="0"/>
        <v>0</v>
      </c>
      <c r="R34" s="353">
        <f>'内訳明細　購入版'!M48</f>
        <v>0</v>
      </c>
      <c r="S34" s="162"/>
      <c r="T34" s="11"/>
      <c r="W34" s="12"/>
      <c r="X34" s="12"/>
    </row>
    <row r="35" spans="1:24" ht="48" customHeight="1">
      <c r="A35" s="433"/>
      <c r="B35" s="434"/>
      <c r="C35" s="388" t="s">
        <v>32</v>
      </c>
      <c r="D35" s="389" t="s">
        <v>101</v>
      </c>
      <c r="E35" s="379" t="str">
        <f>IF('内訳明細　レンタル・サービス利用版'!D87=0,"",'内訳明細　レンタル・サービス利用版'!D87)</f>
        <v/>
      </c>
      <c r="F35" s="380" t="str">
        <f>IF('内訳明細　レンタル・サービス利用版'!E87=0,"",'内訳明細　レンタル・サービス利用版'!E87)</f>
        <v/>
      </c>
      <c r="G35" s="380" t="str">
        <f>IF('内訳明細　レンタル・サービス利用版'!F87=0,"",'内訳明細　レンタル・サービス利用版'!F87)</f>
        <v/>
      </c>
      <c r="H35" s="380" t="str">
        <f>IF('内訳明細　レンタル・サービス利用版'!G87=0,"",'内訳明細　レンタル・サービス利用版'!G87)</f>
        <v/>
      </c>
      <c r="I35" s="380" t="str">
        <f>IF('内訳明細　レンタル・サービス利用版'!H87=0,"",'内訳明細　レンタル・サービス利用版'!H87)</f>
        <v/>
      </c>
      <c r="J35" s="380" t="str">
        <f>IF('内訳明細　レンタル・サービス利用版'!I87=0,"",'内訳明細　レンタル・サービス利用版'!I87)</f>
        <v/>
      </c>
      <c r="K35" s="380" t="str">
        <f>IF('内訳明細　レンタル・サービス利用版'!J87=0,"",'内訳明細　レンタル・サービス利用版'!J87)</f>
        <v/>
      </c>
      <c r="L35" s="380" t="str">
        <f>IF('内訳明細　レンタル・サービス利用版'!K87=0,"",'内訳明細　レンタル・サービス利用版'!K87)</f>
        <v/>
      </c>
      <c r="M35" s="380" t="str">
        <f>IF('内訳明細　レンタル・サービス利用版'!L87=0,"",'内訳明細　レンタル・サービス利用版'!L87)</f>
        <v/>
      </c>
      <c r="N35" s="380" t="str">
        <f>IF('内訳明細　レンタル・サービス利用版'!M87=0,"",'内訳明細　レンタル・サービス利用版'!M87)</f>
        <v/>
      </c>
      <c r="O35" s="380" t="str">
        <f>IF('内訳明細　レンタル・サービス利用版'!N87=0,"",'内訳明細　レンタル・サービス利用版'!N87)</f>
        <v/>
      </c>
      <c r="P35" s="381" t="str">
        <f>IF('内訳明細　レンタル・サービス利用版'!O87=0,"",'内訳明細　レンタル・サービス利用版'!O87)</f>
        <v/>
      </c>
      <c r="Q35" s="325">
        <f t="shared" ref="Q35" si="1">SUM(E35:P35)</f>
        <v>0</v>
      </c>
      <c r="R35" s="390">
        <f>'内訳明細　レンタル・サービス利用版'!O67</f>
        <v>0</v>
      </c>
      <c r="S35" s="321"/>
      <c r="T35" s="11"/>
      <c r="W35" s="12"/>
      <c r="X35" s="12"/>
    </row>
    <row r="36" spans="1:24" ht="48" customHeight="1">
      <c r="A36" s="431" t="s">
        <v>196</v>
      </c>
      <c r="B36" s="432"/>
      <c r="C36" s="351" t="s">
        <v>56</v>
      </c>
      <c r="D36" s="384" t="s">
        <v>100</v>
      </c>
      <c r="E36" s="354" t="str">
        <f>IF('内訳明細　購入版'!D82=0,"",'内訳明細　購入版'!D82)</f>
        <v/>
      </c>
      <c r="F36" s="355" t="str">
        <f>IF('内訳明細　購入版'!E82=0,"",'内訳明細　購入版'!E82)</f>
        <v/>
      </c>
      <c r="G36" s="355" t="str">
        <f>IF('内訳明細　購入版'!F82=0,"",'内訳明細　購入版'!F82)</f>
        <v/>
      </c>
      <c r="H36" s="355" t="str">
        <f>IF('内訳明細　購入版'!G82=0,"",'内訳明細　購入版'!G82)</f>
        <v/>
      </c>
      <c r="I36" s="355" t="str">
        <f>IF('内訳明細　購入版'!H82=0,"",'内訳明細　購入版'!H82)</f>
        <v/>
      </c>
      <c r="J36" s="355" t="str">
        <f>IF('内訳明細　購入版'!I82=0,"",'内訳明細　購入版'!I82)</f>
        <v/>
      </c>
      <c r="K36" s="355" t="str">
        <f>IF('内訳明細　購入版'!J82=0,"",'内訳明細　購入版'!J82)</f>
        <v/>
      </c>
      <c r="L36" s="355" t="str">
        <f>IF('内訳明細　購入版'!K82=0,"",'内訳明細　購入版'!K82)</f>
        <v/>
      </c>
      <c r="M36" s="355" t="str">
        <f>IF('内訳明細　購入版'!L82=0,"",'内訳明細　購入版'!L82)</f>
        <v/>
      </c>
      <c r="N36" s="355" t="str">
        <f>IF('内訳明細　購入版'!M82=0,"",'内訳明細　購入版'!M82)</f>
        <v/>
      </c>
      <c r="O36" s="355" t="str">
        <f>IF('内訳明細　購入版'!N82=0,"",'内訳明細　購入版'!N82)</f>
        <v/>
      </c>
      <c r="P36" s="356" t="str">
        <f>IF('内訳明細　購入版'!O82=0,"",'内訳明細　購入版'!O82)</f>
        <v/>
      </c>
      <c r="Q36" s="385">
        <f t="shared" ref="Q36:Q37" si="2">SUM(E36:P36)</f>
        <v>0</v>
      </c>
      <c r="R36" s="386">
        <f>'内訳明細　購入版'!M60</f>
        <v>0</v>
      </c>
      <c r="S36" s="387"/>
      <c r="T36" s="11"/>
      <c r="W36" s="12"/>
      <c r="X36" s="12"/>
    </row>
    <row r="37" spans="1:24" ht="48" customHeight="1" thickBot="1">
      <c r="A37" s="435"/>
      <c r="B37" s="436"/>
      <c r="C37" s="392" t="s">
        <v>32</v>
      </c>
      <c r="D37" s="391" t="s">
        <v>101</v>
      </c>
      <c r="E37" s="393" t="str">
        <f>IF('内訳明細　レンタル・サービス利用版'!D88=0,"",'内訳明細　レンタル・サービス利用版'!D88)</f>
        <v/>
      </c>
      <c r="F37" s="394" t="str">
        <f>IF('内訳明細　レンタル・サービス利用版'!E88=0,"",'内訳明細　レンタル・サービス利用版'!E88)</f>
        <v/>
      </c>
      <c r="G37" s="395" t="str">
        <f>IF('内訳明細　レンタル・サービス利用版'!F88=0,"",'内訳明細　レンタル・サービス利用版'!F88)</f>
        <v/>
      </c>
      <c r="H37" s="396" t="str">
        <f>IF('内訳明細　レンタル・サービス利用版'!G88=0,"",'内訳明細　レンタル・サービス利用版'!G88)</f>
        <v/>
      </c>
      <c r="I37" s="396" t="str">
        <f>IF('内訳明細　レンタル・サービス利用版'!H88=0,"",'内訳明細　レンタル・サービス利用版'!H88)</f>
        <v/>
      </c>
      <c r="J37" s="394" t="str">
        <f>IF('内訳明細　レンタル・サービス利用版'!I88=0,"",'内訳明細　レンタル・サービス利用版'!I88)</f>
        <v/>
      </c>
      <c r="K37" s="396" t="str">
        <f>IF('内訳明細　レンタル・サービス利用版'!J88=0,"",'内訳明細　レンタル・サービス利用版'!J88)</f>
        <v/>
      </c>
      <c r="L37" s="396" t="str">
        <f>IF('内訳明細　レンタル・サービス利用版'!K88=0,"",'内訳明細　レンタル・サービス利用版'!K88)</f>
        <v/>
      </c>
      <c r="M37" s="396" t="str">
        <f>IF('内訳明細　レンタル・サービス利用版'!L88=0,"",'内訳明細　レンタル・サービス利用版'!L88)</f>
        <v/>
      </c>
      <c r="N37" s="396" t="str">
        <f>IF('内訳明細　レンタル・サービス利用版'!M88=0,"",'内訳明細　レンタル・サービス利用版'!M88)</f>
        <v/>
      </c>
      <c r="O37" s="394" t="str">
        <f>IF('内訳明細　レンタル・サービス利用版'!N88=0,"",'内訳明細　レンタル・サービス利用版'!N88)</f>
        <v/>
      </c>
      <c r="P37" s="397" t="str">
        <f>IF('内訳明細　レンタル・サービス利用版'!O88=0,"",'内訳明細　レンタル・サービス利用版'!O88)</f>
        <v/>
      </c>
      <c r="Q37" s="398">
        <f t="shared" si="2"/>
        <v>0</v>
      </c>
      <c r="R37" s="382">
        <f>'内訳明細　レンタル・サービス利用版'!O75</f>
        <v>0</v>
      </c>
      <c r="S37" s="383"/>
      <c r="T37" s="11"/>
      <c r="W37" s="12"/>
      <c r="X37" s="12"/>
    </row>
    <row r="38" spans="1:24" ht="48" customHeight="1" thickTop="1" thickBot="1">
      <c r="A38" s="408" t="s">
        <v>172</v>
      </c>
      <c r="B38" s="409"/>
      <c r="C38" s="409"/>
      <c r="D38" s="410"/>
      <c r="E38" s="109">
        <f>SUM(E20:E37)</f>
        <v>0</v>
      </c>
      <c r="F38" s="109">
        <f t="shared" ref="F38:P38" si="3">SUM(F20:F37)</f>
        <v>0</v>
      </c>
      <c r="G38" s="109">
        <f t="shared" si="3"/>
        <v>0</v>
      </c>
      <c r="H38" s="109">
        <f t="shared" si="3"/>
        <v>0</v>
      </c>
      <c r="I38" s="109">
        <f t="shared" si="3"/>
        <v>0</v>
      </c>
      <c r="J38" s="109">
        <f t="shared" si="3"/>
        <v>0</v>
      </c>
      <c r="K38" s="109">
        <f t="shared" si="3"/>
        <v>0</v>
      </c>
      <c r="L38" s="109">
        <f t="shared" si="3"/>
        <v>0</v>
      </c>
      <c r="M38" s="109">
        <f t="shared" si="3"/>
        <v>0</v>
      </c>
      <c r="N38" s="109">
        <f t="shared" si="3"/>
        <v>0</v>
      </c>
      <c r="O38" s="109">
        <f t="shared" si="3"/>
        <v>0</v>
      </c>
      <c r="P38" s="109">
        <f t="shared" si="3"/>
        <v>0</v>
      </c>
      <c r="Q38" s="133">
        <f t="shared" ref="Q38:R38" si="4">SUM(Q20:Q36)</f>
        <v>0</v>
      </c>
      <c r="R38" s="280">
        <f t="shared" si="4"/>
        <v>0</v>
      </c>
      <c r="S38" s="163"/>
      <c r="T38" s="11"/>
      <c r="W38" s="12"/>
      <c r="X38" s="12"/>
    </row>
    <row r="39" spans="1:24" ht="48" customHeight="1" thickTop="1" thickBot="1">
      <c r="A39" s="408" t="s">
        <v>170</v>
      </c>
      <c r="B39" s="409"/>
      <c r="C39" s="409"/>
      <c r="D39" s="410"/>
      <c r="E39" s="109">
        <f t="shared" ref="E39:P39" si="5">E38+E38*E19/100</f>
        <v>0</v>
      </c>
      <c r="F39" s="109">
        <f t="shared" si="5"/>
        <v>0</v>
      </c>
      <c r="G39" s="109">
        <f t="shared" si="5"/>
        <v>0</v>
      </c>
      <c r="H39" s="109">
        <f t="shared" si="5"/>
        <v>0</v>
      </c>
      <c r="I39" s="109">
        <f t="shared" si="5"/>
        <v>0</v>
      </c>
      <c r="J39" s="109">
        <f t="shared" si="5"/>
        <v>0</v>
      </c>
      <c r="K39" s="109">
        <f t="shared" si="5"/>
        <v>0</v>
      </c>
      <c r="L39" s="109">
        <f t="shared" si="5"/>
        <v>0</v>
      </c>
      <c r="M39" s="109">
        <f t="shared" si="5"/>
        <v>0</v>
      </c>
      <c r="N39" s="109">
        <f t="shared" si="5"/>
        <v>0</v>
      </c>
      <c r="O39" s="109">
        <f t="shared" si="5"/>
        <v>0</v>
      </c>
      <c r="P39" s="307">
        <f t="shared" si="5"/>
        <v>0</v>
      </c>
      <c r="Q39" s="308">
        <f>SUM(E39:P39)</f>
        <v>0</v>
      </c>
      <c r="R39" s="280">
        <f>SUM(R21:R38)</f>
        <v>0</v>
      </c>
      <c r="S39" s="163"/>
      <c r="T39" s="11"/>
      <c r="W39" s="12"/>
      <c r="X39" s="12"/>
    </row>
    <row r="40" spans="1:24" ht="48" customHeight="1" thickTop="1">
      <c r="A40" s="411" t="s">
        <v>173</v>
      </c>
      <c r="B40" s="412"/>
      <c r="C40" s="412"/>
      <c r="D40" s="413"/>
      <c r="E40" s="110">
        <f t="shared" ref="E40:P40" si="6">SUM(E20,E23,E29,E32,E36)</f>
        <v>0</v>
      </c>
      <c r="F40" s="110">
        <f t="shared" si="6"/>
        <v>0</v>
      </c>
      <c r="G40" s="110">
        <f t="shared" si="6"/>
        <v>0</v>
      </c>
      <c r="H40" s="110">
        <f t="shared" si="6"/>
        <v>0</v>
      </c>
      <c r="I40" s="110">
        <f t="shared" si="6"/>
        <v>0</v>
      </c>
      <c r="J40" s="110">
        <f t="shared" si="6"/>
        <v>0</v>
      </c>
      <c r="K40" s="110">
        <f t="shared" si="6"/>
        <v>0</v>
      </c>
      <c r="L40" s="110">
        <f t="shared" si="6"/>
        <v>0</v>
      </c>
      <c r="M40" s="110">
        <f t="shared" si="6"/>
        <v>0</v>
      </c>
      <c r="N40" s="110">
        <f t="shared" si="6"/>
        <v>0</v>
      </c>
      <c r="O40" s="110">
        <f t="shared" si="6"/>
        <v>0</v>
      </c>
      <c r="P40" s="110">
        <f t="shared" si="6"/>
        <v>0</v>
      </c>
      <c r="Q40" s="134">
        <f>Q20+Q23+Q29+Q32+Q35+Q37</f>
        <v>0</v>
      </c>
      <c r="R40" s="111">
        <f>R20+R23+R29+R32+R35+R37</f>
        <v>0</v>
      </c>
      <c r="S40" s="164"/>
      <c r="T40" s="11"/>
      <c r="W40" s="12"/>
      <c r="X40" s="12"/>
    </row>
    <row r="41" spans="1:24" ht="48" customHeight="1" thickBot="1">
      <c r="A41" s="414" t="s">
        <v>174</v>
      </c>
      <c r="B41" s="415"/>
      <c r="C41" s="415"/>
      <c r="D41" s="416"/>
      <c r="E41" s="112">
        <f>E38-E40</f>
        <v>0</v>
      </c>
      <c r="F41" s="112">
        <f t="shared" ref="F41:J41" si="7">F38-F40</f>
        <v>0</v>
      </c>
      <c r="G41" s="112">
        <f t="shared" si="7"/>
        <v>0</v>
      </c>
      <c r="H41" s="112">
        <f t="shared" si="7"/>
        <v>0</v>
      </c>
      <c r="I41" s="112">
        <f t="shared" si="7"/>
        <v>0</v>
      </c>
      <c r="J41" s="112">
        <f t="shared" si="7"/>
        <v>0</v>
      </c>
      <c r="K41" s="112">
        <f t="shared" ref="K41:P41" si="8">K38-K40</f>
        <v>0</v>
      </c>
      <c r="L41" s="112">
        <f t="shared" si="8"/>
        <v>0</v>
      </c>
      <c r="M41" s="112">
        <f t="shared" si="8"/>
        <v>0</v>
      </c>
      <c r="N41" s="112">
        <f t="shared" si="8"/>
        <v>0</v>
      </c>
      <c r="O41" s="112">
        <f t="shared" si="8"/>
        <v>0</v>
      </c>
      <c r="P41" s="112">
        <f t="shared" si="8"/>
        <v>0</v>
      </c>
      <c r="Q41" s="135">
        <f>Q38-Q40</f>
        <v>0</v>
      </c>
      <c r="R41" s="113">
        <f t="shared" ref="R41" si="9">R38-R40</f>
        <v>0</v>
      </c>
      <c r="S41" s="165"/>
      <c r="T41" s="11"/>
      <c r="W41" s="12"/>
      <c r="X41" s="12"/>
    </row>
    <row r="42" spans="1:24" ht="11.25" customHeight="1">
      <c r="W42" s="10"/>
    </row>
    <row r="43" spans="1:24">
      <c r="E43" s="14"/>
      <c r="F43" s="14"/>
      <c r="G43" s="14"/>
      <c r="H43" s="14"/>
      <c r="K43" s="14"/>
      <c r="L43" s="14"/>
      <c r="M43" s="14"/>
      <c r="W43" s="10"/>
    </row>
    <row r="44" spans="1:24" ht="14.25" customHeight="1">
      <c r="E44" s="29"/>
      <c r="F44" s="29"/>
      <c r="G44" s="29"/>
      <c r="H44" s="29"/>
      <c r="K44" s="29"/>
      <c r="L44" s="29"/>
      <c r="M44" s="29"/>
      <c r="T44" s="34"/>
      <c r="U44" s="34"/>
      <c r="V44" s="34"/>
      <c r="W44" s="34"/>
    </row>
    <row r="45" spans="1:24">
      <c r="E45" s="29"/>
      <c r="F45" s="29"/>
      <c r="G45" s="29"/>
      <c r="H45" s="29"/>
      <c r="K45" s="29"/>
      <c r="L45" s="29"/>
      <c r="M45" s="29"/>
      <c r="T45" s="34"/>
      <c r="U45" s="34"/>
      <c r="V45" s="34"/>
      <c r="W45" s="34"/>
    </row>
    <row r="46" spans="1:24">
      <c r="E46" s="29"/>
      <c r="F46" s="29"/>
      <c r="G46" s="29"/>
      <c r="H46" s="29"/>
      <c r="K46" s="29"/>
      <c r="L46" s="29"/>
      <c r="M46" s="29"/>
      <c r="T46" s="34"/>
      <c r="U46" s="34"/>
      <c r="V46" s="34"/>
      <c r="W46" s="34"/>
    </row>
    <row r="47" spans="1:24">
      <c r="E47" s="29"/>
      <c r="F47" s="29"/>
      <c r="G47" s="29"/>
      <c r="H47" s="29"/>
      <c r="K47" s="29"/>
      <c r="L47" s="29"/>
      <c r="M47" s="29"/>
      <c r="T47" s="34"/>
      <c r="U47" s="34"/>
      <c r="V47" s="34"/>
      <c r="W47" s="34"/>
    </row>
    <row r="48" spans="1:24">
      <c r="E48" s="29"/>
      <c r="F48" s="29"/>
      <c r="G48" s="29"/>
      <c r="H48" s="29"/>
      <c r="K48" s="29"/>
      <c r="L48" s="29"/>
      <c r="M48" s="29"/>
      <c r="T48" s="34"/>
      <c r="U48" s="34"/>
      <c r="V48" s="34"/>
      <c r="W48" s="34"/>
    </row>
    <row r="49" spans="5:25">
      <c r="E49" s="29"/>
      <c r="F49" s="29"/>
      <c r="G49" s="29"/>
      <c r="H49" s="29"/>
      <c r="I49" s="34"/>
      <c r="J49" s="34"/>
      <c r="K49" s="29"/>
      <c r="L49" s="29"/>
      <c r="M49" s="29"/>
      <c r="N49" s="34"/>
      <c r="O49" s="34"/>
      <c r="P49" s="34"/>
      <c r="Q49" s="34"/>
      <c r="R49" s="34"/>
      <c r="S49" s="34"/>
      <c r="T49" s="34"/>
      <c r="U49" s="34"/>
      <c r="V49" s="34"/>
      <c r="W49" s="34"/>
    </row>
    <row r="50" spans="5:25">
      <c r="E50" s="29"/>
      <c r="F50" s="29"/>
      <c r="G50" s="29"/>
      <c r="H50" s="29"/>
      <c r="I50" s="34"/>
      <c r="J50" s="34"/>
      <c r="K50" s="29"/>
      <c r="L50" s="29"/>
      <c r="M50" s="29"/>
      <c r="N50" s="34"/>
      <c r="O50" s="34"/>
      <c r="P50" s="34"/>
      <c r="Q50" s="34"/>
      <c r="R50" s="34"/>
      <c r="S50" s="34"/>
      <c r="T50" s="34"/>
      <c r="U50" s="34"/>
      <c r="V50" s="34"/>
      <c r="W50" s="34"/>
    </row>
    <row r="51" spans="5:25">
      <c r="E51" s="29"/>
      <c r="F51" s="29"/>
      <c r="G51" s="29"/>
      <c r="H51" s="29"/>
      <c r="I51" s="34"/>
      <c r="J51" s="34"/>
      <c r="K51" s="29"/>
      <c r="L51" s="29"/>
      <c r="M51" s="29"/>
      <c r="N51" s="34"/>
      <c r="O51" s="34"/>
      <c r="P51" s="34"/>
      <c r="Q51" s="34"/>
      <c r="R51" s="34"/>
      <c r="S51" s="34"/>
      <c r="T51" s="34"/>
      <c r="U51" s="34"/>
      <c r="V51" s="34"/>
      <c r="W51" s="34"/>
    </row>
    <row r="52" spans="5:25">
      <c r="E52" s="29"/>
      <c r="F52" s="29"/>
      <c r="G52" s="29"/>
      <c r="H52" s="29"/>
      <c r="I52" s="34"/>
      <c r="J52" s="34"/>
      <c r="K52" s="29"/>
      <c r="L52" s="29"/>
      <c r="M52" s="29"/>
      <c r="N52" s="34"/>
      <c r="O52" s="34"/>
      <c r="P52" s="34"/>
      <c r="Q52" s="34"/>
      <c r="R52" s="34"/>
      <c r="S52" s="34"/>
      <c r="T52" s="34"/>
      <c r="U52" s="34"/>
      <c r="V52" s="34"/>
      <c r="W52" s="34"/>
    </row>
    <row r="53" spans="5:25">
      <c r="E53" s="29"/>
      <c r="F53" s="29"/>
      <c r="G53" s="29"/>
      <c r="H53" s="29"/>
      <c r="I53" s="34"/>
      <c r="J53" s="34"/>
      <c r="K53" s="29"/>
      <c r="L53" s="29"/>
      <c r="M53" s="29"/>
      <c r="N53" s="34"/>
      <c r="O53" s="34"/>
      <c r="P53" s="34"/>
      <c r="Q53" s="34"/>
      <c r="R53" s="34"/>
      <c r="S53" s="34"/>
      <c r="T53" s="34"/>
      <c r="U53" s="34"/>
      <c r="V53" s="34"/>
      <c r="W53" s="34"/>
    </row>
    <row r="54" spans="5:25">
      <c r="E54" s="29"/>
      <c r="F54" s="29"/>
      <c r="G54" s="29"/>
      <c r="H54" s="29"/>
      <c r="I54" s="34"/>
      <c r="J54" s="34"/>
      <c r="K54" s="29"/>
      <c r="L54" s="29"/>
      <c r="M54" s="29"/>
      <c r="N54" s="34"/>
      <c r="O54" s="34"/>
      <c r="P54" s="34"/>
      <c r="Q54" s="34"/>
      <c r="R54" s="34"/>
      <c r="S54" s="34"/>
      <c r="T54" s="34"/>
      <c r="U54" s="34"/>
      <c r="V54" s="34"/>
      <c r="W54" s="34"/>
    </row>
    <row r="55" spans="5:25">
      <c r="E55" s="29"/>
      <c r="F55" s="29"/>
      <c r="G55" s="29"/>
      <c r="H55" s="29"/>
      <c r="I55" s="34"/>
      <c r="J55" s="34"/>
      <c r="K55" s="29"/>
      <c r="L55" s="29"/>
      <c r="M55" s="29"/>
      <c r="N55" s="34"/>
      <c r="O55" s="34"/>
      <c r="P55" s="34"/>
      <c r="Q55" s="34"/>
      <c r="R55" s="34"/>
      <c r="S55" s="34"/>
      <c r="T55" s="34"/>
      <c r="U55" s="34"/>
      <c r="V55" s="34"/>
      <c r="W55" s="34"/>
    </row>
    <row r="56" spans="5:25">
      <c r="E56" s="29"/>
      <c r="F56" s="29"/>
      <c r="G56" s="29"/>
      <c r="H56" s="29"/>
      <c r="I56" s="34"/>
      <c r="J56" s="34"/>
      <c r="K56" s="29"/>
      <c r="L56" s="29"/>
      <c r="M56" s="29"/>
      <c r="N56" s="34"/>
      <c r="O56" s="34"/>
      <c r="P56" s="34"/>
      <c r="Q56" s="34"/>
      <c r="R56" s="34"/>
      <c r="S56" s="34"/>
      <c r="T56" s="34"/>
      <c r="U56" s="34"/>
      <c r="V56" s="34"/>
      <c r="W56" s="34"/>
    </row>
    <row r="57" spans="5:25">
      <c r="E57" s="29"/>
      <c r="F57" s="29"/>
      <c r="G57" s="29"/>
      <c r="H57" s="29"/>
      <c r="I57" s="34"/>
      <c r="J57" s="34"/>
      <c r="K57" s="29"/>
      <c r="L57" s="29"/>
      <c r="M57" s="29"/>
      <c r="N57" s="34"/>
      <c r="O57" s="34"/>
      <c r="P57" s="34"/>
      <c r="Q57" s="34"/>
      <c r="R57" s="34"/>
      <c r="S57" s="34"/>
      <c r="T57" s="34"/>
      <c r="U57" s="34"/>
      <c r="V57" s="34"/>
      <c r="W57" s="34"/>
    </row>
    <row r="58" spans="5:25">
      <c r="E58" s="29"/>
      <c r="F58" s="29"/>
      <c r="G58" s="29"/>
      <c r="H58" s="29"/>
      <c r="I58" s="34"/>
      <c r="J58" s="34"/>
      <c r="K58" s="29"/>
      <c r="L58" s="29"/>
      <c r="M58" s="29"/>
      <c r="N58" s="34"/>
      <c r="O58" s="34"/>
      <c r="P58" s="34"/>
      <c r="Q58" s="34"/>
      <c r="R58" s="34"/>
      <c r="S58" s="34"/>
      <c r="T58" s="34"/>
      <c r="U58" s="34"/>
      <c r="V58" s="34"/>
      <c r="W58" s="34"/>
    </row>
    <row r="59" spans="5:25">
      <c r="E59" s="29"/>
      <c r="F59" s="29"/>
      <c r="G59" s="29"/>
      <c r="H59" s="29"/>
      <c r="I59" s="34"/>
      <c r="J59" s="34"/>
      <c r="K59" s="29"/>
      <c r="L59" s="29"/>
      <c r="M59" s="29"/>
      <c r="N59" s="34"/>
      <c r="O59" s="34"/>
      <c r="P59" s="34"/>
      <c r="Q59" s="34"/>
      <c r="R59" s="34"/>
      <c r="S59" s="34"/>
      <c r="T59" s="34"/>
      <c r="U59" s="34"/>
      <c r="V59" s="34"/>
      <c r="W59" s="34"/>
    </row>
    <row r="60" spans="5:25">
      <c r="E60" s="29"/>
      <c r="F60" s="29"/>
      <c r="G60" s="29"/>
      <c r="H60" s="29"/>
      <c r="I60" s="29"/>
      <c r="J60" s="29"/>
      <c r="K60" s="29"/>
      <c r="L60" s="29"/>
      <c r="M60" s="29"/>
      <c r="N60" s="29"/>
      <c r="O60" s="29"/>
      <c r="P60" s="29"/>
      <c r="Q60" s="29"/>
      <c r="R60" s="29"/>
      <c r="S60" s="29"/>
      <c r="T60" s="29"/>
      <c r="U60" s="29"/>
      <c r="V60" s="29"/>
      <c r="W60" s="29"/>
      <c r="X60" s="13"/>
      <c r="Y60" s="33"/>
    </row>
    <row r="61" spans="5:25">
      <c r="E61" s="29"/>
      <c r="F61" s="29"/>
      <c r="G61" s="29"/>
      <c r="H61" s="29"/>
      <c r="I61" s="29"/>
      <c r="J61" s="29"/>
      <c r="K61" s="29"/>
      <c r="L61" s="29"/>
      <c r="M61" s="29"/>
      <c r="N61" s="29"/>
      <c r="O61" s="29"/>
      <c r="P61" s="29"/>
      <c r="Q61" s="29"/>
      <c r="R61" s="29"/>
      <c r="S61" s="29"/>
      <c r="T61" s="29"/>
      <c r="U61" s="29"/>
      <c r="V61" s="29"/>
      <c r="W61" s="29"/>
      <c r="X61" s="13"/>
      <c r="Y61" s="33"/>
    </row>
    <row r="62" spans="5:25">
      <c r="E62" s="29"/>
      <c r="F62" s="29"/>
      <c r="G62" s="29"/>
      <c r="H62" s="29"/>
      <c r="I62" s="29"/>
      <c r="J62" s="29"/>
      <c r="K62" s="29"/>
      <c r="L62" s="29"/>
      <c r="M62" s="29"/>
      <c r="N62" s="29"/>
      <c r="O62" s="29"/>
      <c r="P62" s="29"/>
      <c r="Q62" s="29"/>
      <c r="R62" s="29"/>
      <c r="S62" s="29"/>
      <c r="T62" s="29"/>
      <c r="U62" s="29"/>
      <c r="V62" s="29"/>
      <c r="W62" s="29"/>
      <c r="X62" s="13"/>
      <c r="Y62" s="33"/>
    </row>
    <row r="63" spans="5:25">
      <c r="E63" s="29"/>
      <c r="F63" s="29"/>
      <c r="G63" s="29"/>
      <c r="H63" s="29"/>
      <c r="I63" s="29"/>
      <c r="J63" s="29"/>
      <c r="K63" s="29"/>
      <c r="L63" s="29"/>
      <c r="M63" s="29"/>
      <c r="N63" s="29"/>
      <c r="O63" s="29"/>
      <c r="P63" s="29"/>
      <c r="Q63" s="29"/>
      <c r="R63" s="29"/>
      <c r="S63" s="29"/>
      <c r="T63" s="29"/>
      <c r="U63" s="29"/>
      <c r="V63" s="29"/>
      <c r="W63" s="29"/>
      <c r="X63" s="13"/>
      <c r="Y63" s="33"/>
    </row>
    <row r="64" spans="5:25">
      <c r="E64" s="29"/>
      <c r="F64" s="29"/>
      <c r="G64" s="29"/>
      <c r="H64" s="29"/>
      <c r="I64" s="29"/>
      <c r="J64" s="29"/>
      <c r="K64" s="29"/>
      <c r="L64" s="29"/>
      <c r="M64" s="29"/>
      <c r="N64" s="29"/>
      <c r="O64" s="29"/>
      <c r="P64" s="29"/>
      <c r="Q64" s="29"/>
      <c r="R64" s="29"/>
      <c r="S64" s="29"/>
      <c r="T64" s="29"/>
      <c r="U64" s="29"/>
      <c r="V64" s="29"/>
      <c r="W64" s="29"/>
      <c r="X64" s="13"/>
      <c r="Y64" s="33"/>
    </row>
    <row r="65" spans="5:25">
      <c r="E65" s="29"/>
      <c r="F65" s="29"/>
      <c r="G65" s="29"/>
      <c r="H65" s="29"/>
      <c r="I65" s="29"/>
      <c r="J65" s="29"/>
      <c r="K65" s="29"/>
      <c r="L65" s="29"/>
      <c r="M65" s="29"/>
      <c r="N65" s="29"/>
      <c r="O65" s="29"/>
      <c r="P65" s="29"/>
      <c r="Q65" s="29"/>
      <c r="R65" s="29"/>
      <c r="S65" s="29"/>
      <c r="T65" s="29"/>
      <c r="U65" s="29"/>
      <c r="V65" s="29"/>
      <c r="W65" s="29"/>
      <c r="X65" s="13"/>
      <c r="Y65" s="33"/>
    </row>
    <row r="66" spans="5:25">
      <c r="E66" s="29"/>
      <c r="F66" s="29"/>
      <c r="G66" s="29"/>
      <c r="H66" s="29"/>
      <c r="I66" s="29"/>
      <c r="J66" s="29"/>
      <c r="K66" s="29"/>
      <c r="L66" s="29"/>
      <c r="M66" s="29"/>
      <c r="N66" s="29"/>
      <c r="O66" s="29"/>
      <c r="P66" s="29"/>
      <c r="Q66" s="29"/>
      <c r="R66" s="29"/>
      <c r="S66" s="29"/>
      <c r="T66" s="29"/>
      <c r="U66" s="29"/>
      <c r="V66" s="29"/>
      <c r="W66" s="29"/>
      <c r="X66" s="13"/>
      <c r="Y66" s="33"/>
    </row>
    <row r="67" spans="5:25">
      <c r="E67" s="29"/>
      <c r="F67" s="29"/>
      <c r="G67" s="29"/>
      <c r="H67" s="29"/>
      <c r="I67" s="29"/>
      <c r="J67" s="29"/>
      <c r="K67" s="29"/>
      <c r="L67" s="29"/>
      <c r="M67" s="29"/>
      <c r="N67" s="29"/>
      <c r="O67" s="29"/>
      <c r="P67" s="29"/>
      <c r="Q67" s="29"/>
      <c r="R67" s="29"/>
      <c r="S67" s="29"/>
      <c r="T67" s="29"/>
      <c r="U67" s="29"/>
      <c r="V67" s="29"/>
      <c r="W67" s="29"/>
      <c r="X67" s="13"/>
      <c r="Y67" s="33"/>
    </row>
    <row r="68" spans="5:25">
      <c r="E68" s="29"/>
      <c r="F68" s="29"/>
      <c r="G68" s="29"/>
      <c r="H68" s="29"/>
      <c r="I68" s="29"/>
      <c r="J68" s="29"/>
      <c r="K68" s="29"/>
      <c r="L68" s="29"/>
      <c r="M68" s="29"/>
      <c r="N68" s="29"/>
      <c r="O68" s="29"/>
      <c r="P68" s="29"/>
      <c r="Q68" s="29"/>
      <c r="R68" s="29"/>
      <c r="S68" s="29"/>
      <c r="T68" s="29"/>
      <c r="U68" s="29"/>
      <c r="V68" s="29"/>
      <c r="W68" s="29"/>
      <c r="X68" s="13"/>
      <c r="Y68" s="33"/>
    </row>
    <row r="69" spans="5:25">
      <c r="E69" s="13"/>
      <c r="F69" s="13"/>
      <c r="G69" s="13"/>
      <c r="H69" s="13"/>
      <c r="I69" s="13"/>
      <c r="J69" s="13"/>
      <c r="K69" s="13"/>
      <c r="L69" s="13"/>
      <c r="M69" s="13"/>
      <c r="N69" s="13"/>
      <c r="O69" s="13"/>
      <c r="P69" s="13"/>
      <c r="Q69" s="13"/>
      <c r="R69" s="13"/>
      <c r="S69" s="13"/>
      <c r="T69" s="13"/>
      <c r="U69" s="13"/>
      <c r="V69" s="13"/>
      <c r="W69" s="13"/>
      <c r="X69" s="13"/>
      <c r="Y69" s="33"/>
    </row>
    <row r="70" spans="5:25">
      <c r="E70" s="13"/>
      <c r="F70" s="13"/>
      <c r="G70" s="13"/>
      <c r="H70" s="13"/>
      <c r="I70" s="13"/>
      <c r="J70" s="13"/>
      <c r="K70" s="13"/>
      <c r="L70" s="13"/>
      <c r="M70" s="13"/>
      <c r="N70" s="13"/>
      <c r="O70" s="13"/>
      <c r="P70" s="13"/>
      <c r="Q70" s="13"/>
      <c r="R70" s="13"/>
      <c r="S70" s="13"/>
      <c r="T70" s="13"/>
      <c r="U70" s="13"/>
      <c r="V70" s="13"/>
      <c r="W70" s="13"/>
      <c r="X70" s="13"/>
      <c r="Y70" s="33"/>
    </row>
    <row r="71" spans="5:25">
      <c r="E71" s="13"/>
      <c r="F71" s="13"/>
      <c r="G71" s="13"/>
      <c r="H71" s="13"/>
      <c r="I71" s="13"/>
      <c r="J71" s="13"/>
      <c r="K71" s="13"/>
      <c r="L71" s="13"/>
      <c r="M71" s="13"/>
      <c r="N71" s="13"/>
      <c r="O71" s="13"/>
      <c r="P71" s="13"/>
      <c r="Q71" s="13"/>
      <c r="R71" s="13"/>
      <c r="S71" s="13"/>
      <c r="T71" s="13"/>
      <c r="U71" s="13"/>
      <c r="V71" s="13"/>
      <c r="W71" s="13"/>
      <c r="X71" s="13"/>
      <c r="Y71" s="33"/>
    </row>
    <row r="72" spans="5:25">
      <c r="E72" s="13"/>
      <c r="F72" s="13"/>
      <c r="G72" s="13"/>
      <c r="H72" s="13"/>
      <c r="I72" s="13"/>
      <c r="J72" s="13"/>
      <c r="K72" s="13"/>
      <c r="L72" s="13"/>
      <c r="M72" s="13"/>
      <c r="N72" s="13"/>
      <c r="O72" s="13"/>
      <c r="P72" s="13"/>
      <c r="Q72" s="13"/>
      <c r="R72" s="13"/>
      <c r="S72" s="13"/>
      <c r="T72" s="13"/>
      <c r="U72" s="13"/>
      <c r="V72" s="13"/>
      <c r="W72" s="13"/>
    </row>
    <row r="73" spans="5:25">
      <c r="E73" s="13"/>
      <c r="F73" s="13"/>
      <c r="G73" s="13"/>
      <c r="H73" s="13"/>
      <c r="I73" s="13"/>
      <c r="J73" s="13"/>
      <c r="K73" s="13"/>
      <c r="L73" s="13"/>
      <c r="M73" s="13"/>
      <c r="N73" s="13"/>
      <c r="O73" s="13"/>
      <c r="P73" s="13"/>
      <c r="Q73" s="13"/>
      <c r="R73" s="13"/>
      <c r="S73" s="13"/>
      <c r="T73" s="13"/>
      <c r="U73" s="13"/>
      <c r="V73" s="13"/>
      <c r="W73" s="13"/>
    </row>
    <row r="74" spans="5:25">
      <c r="E74" s="13"/>
      <c r="F74" s="13"/>
      <c r="G74" s="13"/>
      <c r="H74" s="13"/>
      <c r="I74" s="13"/>
      <c r="J74" s="13"/>
      <c r="K74" s="13"/>
      <c r="L74" s="13"/>
      <c r="M74" s="13"/>
      <c r="N74" s="13"/>
      <c r="O74" s="13"/>
      <c r="P74" s="13"/>
      <c r="Q74" s="13"/>
      <c r="R74" s="13"/>
      <c r="S74" s="13"/>
      <c r="T74" s="13"/>
      <c r="U74" s="13"/>
      <c r="V74" s="13"/>
      <c r="W74" s="13"/>
    </row>
    <row r="75" spans="5:25">
      <c r="E75" s="13"/>
      <c r="F75" s="13"/>
      <c r="G75" s="13"/>
      <c r="H75" s="13"/>
      <c r="I75" s="13"/>
      <c r="J75" s="13"/>
      <c r="K75" s="13"/>
      <c r="L75" s="13"/>
      <c r="M75" s="13"/>
      <c r="N75" s="13"/>
      <c r="O75" s="13"/>
      <c r="P75" s="13"/>
      <c r="Q75" s="13"/>
      <c r="R75" s="13"/>
      <c r="S75" s="13"/>
      <c r="T75" s="13"/>
      <c r="U75" s="13"/>
      <c r="V75" s="13"/>
      <c r="W75" s="13"/>
    </row>
    <row r="76" spans="5:25">
      <c r="E76" s="13"/>
      <c r="F76" s="13"/>
      <c r="G76" s="13"/>
      <c r="H76" s="13"/>
      <c r="I76" s="13"/>
      <c r="J76" s="13"/>
      <c r="K76" s="13"/>
      <c r="L76" s="13"/>
      <c r="M76" s="13"/>
      <c r="N76" s="13"/>
      <c r="O76" s="13"/>
      <c r="P76" s="13"/>
      <c r="Q76" s="13"/>
      <c r="R76" s="13"/>
      <c r="S76" s="13"/>
      <c r="T76" s="13"/>
      <c r="U76" s="13"/>
      <c r="V76" s="13"/>
      <c r="W76" s="13"/>
    </row>
    <row r="77" spans="5:25">
      <c r="E77" s="13"/>
      <c r="F77" s="13"/>
      <c r="G77" s="13"/>
      <c r="H77" s="13"/>
      <c r="I77" s="13"/>
      <c r="J77" s="13"/>
      <c r="K77" s="13"/>
      <c r="L77" s="13"/>
      <c r="M77" s="13"/>
      <c r="N77" s="13"/>
      <c r="O77" s="13"/>
      <c r="P77" s="13"/>
      <c r="Q77" s="13"/>
      <c r="R77" s="13"/>
      <c r="S77" s="13"/>
      <c r="T77" s="13"/>
      <c r="U77" s="13"/>
      <c r="V77" s="13"/>
      <c r="W77" s="13"/>
    </row>
    <row r="78" spans="5:25">
      <c r="E78" s="13"/>
      <c r="F78" s="13"/>
      <c r="G78" s="13"/>
      <c r="H78" s="13"/>
      <c r="I78" s="13"/>
      <c r="J78" s="13"/>
      <c r="K78" s="13"/>
      <c r="L78" s="13"/>
      <c r="M78" s="13"/>
      <c r="N78" s="13"/>
      <c r="O78" s="13"/>
      <c r="P78" s="13"/>
      <c r="Q78" s="13"/>
      <c r="R78" s="13"/>
      <c r="S78" s="13"/>
      <c r="T78" s="13"/>
      <c r="U78" s="13"/>
      <c r="V78" s="13"/>
      <c r="W78" s="13"/>
    </row>
    <row r="79" spans="5:25">
      <c r="E79" s="13"/>
      <c r="F79" s="13"/>
      <c r="G79" s="13"/>
      <c r="H79" s="13"/>
      <c r="I79" s="13"/>
      <c r="J79" s="13"/>
      <c r="K79" s="13"/>
      <c r="L79" s="13"/>
      <c r="M79" s="13"/>
      <c r="N79" s="13"/>
      <c r="O79" s="13"/>
      <c r="P79" s="13"/>
      <c r="Q79" s="13"/>
      <c r="R79" s="13"/>
      <c r="S79" s="13"/>
      <c r="T79" s="13"/>
      <c r="U79" s="13"/>
      <c r="V79" s="13"/>
      <c r="W79" s="13"/>
    </row>
    <row r="80" spans="5:25">
      <c r="E80" s="13"/>
      <c r="F80" s="13"/>
      <c r="G80" s="13"/>
      <c r="H80" s="13"/>
      <c r="I80" s="13"/>
      <c r="J80" s="13"/>
      <c r="K80" s="13"/>
      <c r="L80" s="13"/>
      <c r="M80" s="13"/>
      <c r="N80" s="13"/>
      <c r="O80" s="13"/>
      <c r="P80" s="13"/>
      <c r="Q80" s="13"/>
      <c r="R80" s="13"/>
      <c r="S80" s="13"/>
      <c r="T80" s="13"/>
      <c r="U80" s="13"/>
      <c r="V80" s="13"/>
      <c r="W80" s="13"/>
    </row>
    <row r="81" spans="5:23">
      <c r="E81" s="13"/>
      <c r="F81" s="13"/>
      <c r="G81" s="13"/>
      <c r="H81" s="13"/>
      <c r="I81" s="13"/>
      <c r="J81" s="13"/>
      <c r="K81" s="13"/>
      <c r="L81" s="13"/>
      <c r="M81" s="13"/>
      <c r="N81" s="13"/>
      <c r="O81" s="13"/>
      <c r="P81" s="13"/>
      <c r="Q81" s="13"/>
      <c r="R81" s="13"/>
      <c r="S81" s="13"/>
      <c r="T81" s="13"/>
      <c r="U81" s="13"/>
      <c r="V81" s="13"/>
      <c r="W81" s="13"/>
    </row>
    <row r="82" spans="5:23">
      <c r="E82" s="13"/>
      <c r="F82" s="13"/>
      <c r="G82" s="13"/>
      <c r="H82" s="13"/>
      <c r="I82" s="13"/>
      <c r="J82" s="13"/>
      <c r="K82" s="13"/>
      <c r="L82" s="13"/>
      <c r="M82" s="13"/>
      <c r="N82" s="13"/>
      <c r="O82" s="13"/>
      <c r="P82" s="13"/>
      <c r="Q82" s="13"/>
      <c r="R82" s="13"/>
      <c r="S82" s="13"/>
      <c r="T82" s="13"/>
      <c r="U82" s="13"/>
      <c r="V82" s="13"/>
      <c r="W82" s="13"/>
    </row>
    <row r="83" spans="5:23">
      <c r="E83" s="13"/>
      <c r="F83" s="13"/>
      <c r="G83" s="13"/>
      <c r="H83" s="13"/>
      <c r="I83" s="13"/>
      <c r="J83" s="13"/>
      <c r="K83" s="13"/>
      <c r="L83" s="13"/>
      <c r="M83" s="13"/>
      <c r="N83" s="13"/>
      <c r="O83" s="13"/>
      <c r="P83" s="13"/>
      <c r="Q83" s="13"/>
      <c r="R83" s="13"/>
      <c r="S83" s="13"/>
      <c r="T83" s="13"/>
      <c r="U83" s="13"/>
      <c r="V83" s="13"/>
      <c r="W83" s="13"/>
    </row>
    <row r="84" spans="5:23">
      <c r="E84" s="13"/>
      <c r="F84" s="13"/>
      <c r="G84" s="13"/>
      <c r="H84" s="13"/>
      <c r="I84" s="13"/>
      <c r="J84" s="13"/>
      <c r="K84" s="13"/>
      <c r="L84" s="13"/>
      <c r="M84" s="13"/>
      <c r="N84" s="13"/>
      <c r="O84" s="13"/>
      <c r="P84" s="13"/>
      <c r="Q84" s="13"/>
      <c r="R84" s="13"/>
      <c r="S84" s="13"/>
      <c r="T84" s="13"/>
      <c r="U84" s="13"/>
      <c r="V84" s="13"/>
      <c r="W84" s="13"/>
    </row>
    <row r="85" spans="5:23">
      <c r="E85" s="13"/>
      <c r="F85" s="13"/>
      <c r="G85" s="13"/>
      <c r="H85" s="13"/>
      <c r="I85" s="13"/>
      <c r="J85" s="13"/>
      <c r="K85" s="13"/>
      <c r="L85" s="13"/>
      <c r="M85" s="13"/>
      <c r="N85" s="13"/>
      <c r="O85" s="13"/>
      <c r="P85" s="13"/>
      <c r="Q85" s="13"/>
      <c r="R85" s="13"/>
      <c r="S85" s="13"/>
      <c r="T85" s="13"/>
      <c r="U85" s="13"/>
      <c r="V85" s="13"/>
      <c r="W85" s="13"/>
    </row>
  </sheetData>
  <sheetProtection selectLockedCells="1"/>
  <mergeCells count="39">
    <mergeCell ref="A1:E2"/>
    <mergeCell ref="A8:B8"/>
    <mergeCell ref="A9:B9"/>
    <mergeCell ref="A23:B25"/>
    <mergeCell ref="A20:B22"/>
    <mergeCell ref="C15:C18"/>
    <mergeCell ref="D15:D18"/>
    <mergeCell ref="A10:B10"/>
    <mergeCell ref="A15:B18"/>
    <mergeCell ref="A11:B11"/>
    <mergeCell ref="C11:E11"/>
    <mergeCell ref="C6:E6"/>
    <mergeCell ref="C7:E7"/>
    <mergeCell ref="A5:B5"/>
    <mergeCell ref="C4:D4"/>
    <mergeCell ref="C8:E8"/>
    <mergeCell ref="S15:S18"/>
    <mergeCell ref="E15:Q15"/>
    <mergeCell ref="R15:R18"/>
    <mergeCell ref="Q16:Q18"/>
    <mergeCell ref="A32:B32"/>
    <mergeCell ref="A29:B31"/>
    <mergeCell ref="A28:B28"/>
    <mergeCell ref="A27:B27"/>
    <mergeCell ref="A26:B26"/>
    <mergeCell ref="I4:Q13"/>
    <mergeCell ref="A38:D38"/>
    <mergeCell ref="A40:D40"/>
    <mergeCell ref="A41:D41"/>
    <mergeCell ref="A33:B33"/>
    <mergeCell ref="A39:D39"/>
    <mergeCell ref="C9:E9"/>
    <mergeCell ref="C10:E10"/>
    <mergeCell ref="A4:B4"/>
    <mergeCell ref="A6:B6"/>
    <mergeCell ref="A7:B7"/>
    <mergeCell ref="C5:E5"/>
    <mergeCell ref="A34:B35"/>
    <mergeCell ref="A36:B37"/>
  </mergeCells>
  <phoneticPr fontId="2"/>
  <conditionalFormatting sqref="C7:E9 C11:E11">
    <cfRule type="expression" dxfId="86" priority="9">
      <formula>AND($C$6&lt;&gt;"",$C7="")</formula>
    </cfRule>
  </conditionalFormatting>
  <conditionalFormatting sqref="Q20:Q31 Q34:Q35 Q36:Q37">
    <cfRule type="expression" dxfId="85" priority="64" stopIfTrue="1">
      <formula>$Q20&lt;&gt;$R20</formula>
    </cfRule>
  </conditionalFormatting>
  <conditionalFormatting sqref="E17:P17">
    <cfRule type="expression" dxfId="84" priority="8">
      <formula>AND($C$6&lt;&gt;"",E17="")</formula>
    </cfRule>
  </conditionalFormatting>
  <conditionalFormatting sqref="C4:D4">
    <cfRule type="expression" dxfId="83" priority="7">
      <formula>AND($C$6&lt;&gt;"",$C4="")</formula>
    </cfRule>
  </conditionalFormatting>
  <conditionalFormatting sqref="F33:P33">
    <cfRule type="expression" dxfId="82" priority="5">
      <formula>AND(F33&lt;&gt;"",OR(F33&gt;=$E$32*10%))</formula>
    </cfRule>
  </conditionalFormatting>
  <conditionalFormatting sqref="Q36:Q37">
    <cfRule type="expression" dxfId="81" priority="4" stopIfTrue="1">
      <formula>$Q36&lt;&gt;$R36</formula>
    </cfRule>
  </conditionalFormatting>
  <conditionalFormatting sqref="C10:E10">
    <cfRule type="expression" dxfId="80" priority="3">
      <formula>AND($C$6&lt;&gt;"",$C10="")</formula>
    </cfRule>
  </conditionalFormatting>
  <conditionalFormatting sqref="F34:P34">
    <cfRule type="expression" dxfId="79" priority="2">
      <formula>AND(F34&lt;&gt;"",OR(F34&gt;=$F$23*10%))</formula>
    </cfRule>
  </conditionalFormatting>
  <conditionalFormatting sqref="G35:P35">
    <cfRule type="expression" dxfId="78" priority="1">
      <formula>AND(G35&lt;&gt;"",OR(G35&gt;=$G$24*10%))</formula>
    </cfRule>
  </conditionalFormatting>
  <dataValidations xWindow="869" yWindow="506" count="2">
    <dataValidation type="list" allowBlank="1" showInputMessage="1" showErrorMessage="1" sqref="C7:E7">
      <formula1>"新規構築,再構築,改修,機器更改,運用保守"</formula1>
    </dataValidation>
    <dataValidation allowBlank="1" showInputMessage="1" showErrorMessage="1" prompt="※税抜_x000a_　　・円" sqref="E20:P37"/>
  </dataValidations>
  <printOptions horizontalCentered="1"/>
  <pageMargins left="0.7" right="0.7" top="0.75" bottom="0.75" header="0.3" footer="0.3"/>
  <pageSetup paperSize="9" scale="3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showGridLines="0" view="pageBreakPreview" zoomScale="70" zoomScaleNormal="70" zoomScaleSheetLayoutView="70" workbookViewId="0">
      <selection activeCell="D18" sqref="D18"/>
    </sheetView>
  </sheetViews>
  <sheetFormatPr defaultColWidth="9" defaultRowHeight="13.5"/>
  <cols>
    <col min="1" max="1" width="2.375" style="12" customWidth="1"/>
    <col min="2" max="2" width="21.25" style="9" customWidth="1"/>
    <col min="3" max="3" width="23.125" style="9" customWidth="1"/>
    <col min="4" max="6" width="9.375" style="9" customWidth="1"/>
    <col min="7" max="7" width="12.625" style="9" customWidth="1"/>
    <col min="8" max="8" width="9.375" style="9" customWidth="1"/>
    <col min="9" max="9" width="12.625" style="9" customWidth="1"/>
    <col min="10" max="10" width="9.375" style="9" customWidth="1"/>
    <col min="11" max="11" width="12.625" style="9" customWidth="1"/>
    <col min="12" max="12" width="9.875" style="9" customWidth="1"/>
    <col min="13" max="13" width="31.25" style="9" customWidth="1"/>
    <col min="14" max="14" width="9.875" style="11" hidden="1" customWidth="1"/>
    <col min="15" max="15" width="9.875" style="12" hidden="1" customWidth="1"/>
    <col min="16" max="16" width="9" style="12" customWidth="1"/>
    <col min="17" max="16384" width="9" style="12"/>
  </cols>
  <sheetData>
    <row r="1" spans="1:27" s="3" customFormat="1" ht="15" customHeight="1">
      <c r="A1" s="501" t="s">
        <v>250</v>
      </c>
      <c r="B1" s="501"/>
      <c r="C1" s="501"/>
      <c r="D1" s="501"/>
      <c r="E1" s="501"/>
      <c r="F1" s="501"/>
      <c r="G1" s="501"/>
      <c r="H1" s="501"/>
      <c r="I1" s="147"/>
      <c r="J1" s="1"/>
      <c r="K1" s="1"/>
      <c r="L1" s="1"/>
      <c r="M1" s="1"/>
      <c r="N1" s="2"/>
    </row>
    <row r="2" spans="1:27" s="3" customFormat="1" ht="15" customHeight="1" thickBot="1">
      <c r="A2" s="501"/>
      <c r="B2" s="501"/>
      <c r="C2" s="501"/>
      <c r="D2" s="501"/>
      <c r="E2" s="501"/>
      <c r="F2" s="501"/>
      <c r="G2" s="501"/>
      <c r="H2" s="501"/>
      <c r="I2" s="147"/>
      <c r="J2" s="1"/>
      <c r="K2" s="1"/>
      <c r="L2" s="1"/>
      <c r="M2" s="1"/>
      <c r="N2" s="2"/>
    </row>
    <row r="3" spans="1:27" s="3" customFormat="1" ht="20.100000000000001" customHeight="1">
      <c r="A3" s="502" t="s">
        <v>125</v>
      </c>
      <c r="B3" s="504"/>
      <c r="C3" s="524" t="str">
        <f>IF(調達管理番号1="","",調達管理番号1)</f>
        <v/>
      </c>
      <c r="D3" s="525"/>
      <c r="E3" s="265" t="str">
        <f>IF(調達管理番号2="","",調達管理番号2)</f>
        <v/>
      </c>
      <c r="F3" s="66"/>
      <c r="G3" s="66"/>
      <c r="H3" s="66"/>
      <c r="I3" s="508" t="s">
        <v>243</v>
      </c>
      <c r="J3" s="509"/>
      <c r="K3" s="509"/>
      <c r="L3" s="509"/>
      <c r="M3" s="510"/>
      <c r="N3" s="2"/>
    </row>
    <row r="4" spans="1:27" s="3" customFormat="1" ht="20.100000000000001" customHeight="1">
      <c r="A4" s="522" t="s">
        <v>130</v>
      </c>
      <c r="B4" s="523"/>
      <c r="C4" s="519" t="str">
        <f>IF(システムID="","",システムID)</f>
        <v/>
      </c>
      <c r="D4" s="520"/>
      <c r="E4" s="521"/>
      <c r="F4" s="66"/>
      <c r="G4" s="66"/>
      <c r="H4" s="66"/>
      <c r="I4" s="511"/>
      <c r="J4" s="512"/>
      <c r="K4" s="512"/>
      <c r="L4" s="512"/>
      <c r="M4" s="513"/>
      <c r="N4" s="2"/>
    </row>
    <row r="5" spans="1:27" s="3" customFormat="1" ht="20.100000000000001" customHeight="1">
      <c r="A5" s="522" t="s">
        <v>131</v>
      </c>
      <c r="B5" s="523"/>
      <c r="C5" s="519" t="str">
        <f>IF(システム名="","",システム名)</f>
        <v>Wi-Fi型スマートロックシステム</v>
      </c>
      <c r="D5" s="520"/>
      <c r="E5" s="521"/>
      <c r="F5" s="16"/>
      <c r="G5" s="16"/>
      <c r="H5" s="16"/>
      <c r="I5" s="511"/>
      <c r="J5" s="512"/>
      <c r="K5" s="512"/>
      <c r="L5" s="512"/>
      <c r="M5" s="513"/>
      <c r="N5" s="2"/>
    </row>
    <row r="6" spans="1:27" s="3" customFormat="1" ht="19.5" customHeight="1">
      <c r="A6" s="517" t="s">
        <v>109</v>
      </c>
      <c r="B6" s="518"/>
      <c r="C6" s="519" t="str">
        <f>IF(企画種別="","",企画種別)</f>
        <v>新規構築</v>
      </c>
      <c r="D6" s="520"/>
      <c r="E6" s="521"/>
      <c r="F6" s="16"/>
      <c r="G6" s="16"/>
      <c r="H6" s="16"/>
      <c r="I6" s="511"/>
      <c r="J6" s="512"/>
      <c r="K6" s="512"/>
      <c r="L6" s="512"/>
      <c r="M6" s="513"/>
      <c r="N6" s="2"/>
      <c r="P6" s="29"/>
      <c r="Q6" s="29"/>
      <c r="R6" s="29"/>
      <c r="S6" s="29"/>
      <c r="T6" s="29"/>
      <c r="W6" s="30"/>
    </row>
    <row r="7" spans="1:27" s="3" customFormat="1" ht="20.100000000000001" customHeight="1">
      <c r="A7" s="522" t="s">
        <v>70</v>
      </c>
      <c r="B7" s="523"/>
      <c r="C7" s="519" t="str">
        <f>IF(担当課="","",担当課)</f>
        <v>企画財政部財産活用課　渡部</v>
      </c>
      <c r="D7" s="520"/>
      <c r="E7" s="521"/>
      <c r="F7" s="16"/>
      <c r="G7" s="16"/>
      <c r="H7" s="16"/>
      <c r="I7" s="511"/>
      <c r="J7" s="512"/>
      <c r="K7" s="512"/>
      <c r="L7" s="512"/>
      <c r="M7" s="513"/>
      <c r="N7" s="2"/>
      <c r="P7" s="29"/>
      <c r="Q7" s="29"/>
      <c r="R7" s="29"/>
      <c r="S7" s="29"/>
      <c r="T7" s="29"/>
      <c r="W7" s="30"/>
    </row>
    <row r="8" spans="1:27" s="3" customFormat="1" ht="20.100000000000001" customHeight="1">
      <c r="A8" s="522" t="s">
        <v>89</v>
      </c>
      <c r="B8" s="523"/>
      <c r="C8" s="464"/>
      <c r="D8" s="465"/>
      <c r="E8" s="466"/>
      <c r="F8" s="16"/>
      <c r="G8" s="16"/>
      <c r="H8" s="16"/>
      <c r="I8" s="511"/>
      <c r="J8" s="512"/>
      <c r="K8" s="512"/>
      <c r="L8" s="512"/>
      <c r="M8" s="513"/>
      <c r="N8" s="2"/>
      <c r="P8" s="29"/>
      <c r="Q8" s="29"/>
      <c r="R8" s="29"/>
      <c r="S8" s="29"/>
      <c r="T8" s="29"/>
      <c r="W8" s="30"/>
    </row>
    <row r="9" spans="1:27" s="3" customFormat="1" ht="20.100000000000001" customHeight="1">
      <c r="A9" s="522" t="s">
        <v>132</v>
      </c>
      <c r="B9" s="523"/>
      <c r="C9" s="526"/>
      <c r="D9" s="526"/>
      <c r="E9" s="527"/>
      <c r="F9" s="8"/>
      <c r="G9" s="8"/>
      <c r="H9" s="8"/>
      <c r="I9" s="511"/>
      <c r="J9" s="512"/>
      <c r="K9" s="512"/>
      <c r="L9" s="512"/>
      <c r="M9" s="513"/>
      <c r="N9" s="2"/>
      <c r="P9" s="29"/>
      <c r="Q9" s="29"/>
      <c r="R9" s="29"/>
      <c r="S9" s="29"/>
      <c r="T9" s="29"/>
      <c r="U9" s="31"/>
      <c r="V9" s="18"/>
      <c r="W9" s="18"/>
      <c r="X9" s="18"/>
      <c r="Y9" s="31"/>
      <c r="Z9" s="8"/>
      <c r="AA9" s="2"/>
    </row>
    <row r="10" spans="1:27" s="3" customFormat="1" ht="19.5" customHeight="1" thickBot="1">
      <c r="A10" s="528" t="s">
        <v>26</v>
      </c>
      <c r="B10" s="529"/>
      <c r="C10" s="530"/>
      <c r="D10" s="531"/>
      <c r="E10" s="532"/>
      <c r="F10" s="1"/>
      <c r="G10" s="1"/>
      <c r="H10" s="1"/>
      <c r="I10" s="514"/>
      <c r="J10" s="515"/>
      <c r="K10" s="515"/>
      <c r="L10" s="515"/>
      <c r="M10" s="516"/>
      <c r="N10" s="2"/>
      <c r="R10" s="18"/>
      <c r="S10" s="18"/>
      <c r="T10" s="18"/>
      <c r="U10" s="18"/>
      <c r="AA10" s="2"/>
    </row>
    <row r="11" spans="1:27" s="3" customFormat="1" ht="15" customHeight="1" thickBot="1">
      <c r="B11" s="1"/>
      <c r="C11" s="1"/>
      <c r="D11" s="1"/>
      <c r="E11" s="1"/>
      <c r="F11" s="1"/>
      <c r="G11" s="1"/>
      <c r="H11" s="1"/>
      <c r="I11" s="1" t="s">
        <v>90</v>
      </c>
      <c r="J11" s="1"/>
      <c r="K11" s="1"/>
      <c r="L11" s="1"/>
      <c r="M11" s="19" t="s">
        <v>38</v>
      </c>
      <c r="N11" s="2"/>
    </row>
    <row r="12" spans="1:27" ht="28.5" customHeight="1">
      <c r="A12" s="502" t="s">
        <v>133</v>
      </c>
      <c r="B12" s="503"/>
      <c r="C12" s="504"/>
      <c r="D12" s="20" t="s">
        <v>41</v>
      </c>
      <c r="E12" s="21" t="s">
        <v>134</v>
      </c>
      <c r="F12" s="21" t="s">
        <v>98</v>
      </c>
      <c r="G12" s="22" t="s">
        <v>31</v>
      </c>
      <c r="H12" s="21" t="s">
        <v>99</v>
      </c>
      <c r="I12" s="23" t="s">
        <v>24</v>
      </c>
      <c r="J12" s="23" t="s">
        <v>1</v>
      </c>
      <c r="K12" s="24" t="s">
        <v>42</v>
      </c>
      <c r="L12" s="51" t="s">
        <v>82</v>
      </c>
      <c r="M12" s="117" t="s">
        <v>4</v>
      </c>
      <c r="O12" s="45" t="s">
        <v>80</v>
      </c>
    </row>
    <row r="13" spans="1:27" ht="18.75" customHeight="1">
      <c r="A13" s="505" t="s">
        <v>96</v>
      </c>
      <c r="B13" s="506"/>
      <c r="C13" s="506"/>
      <c r="D13" s="506"/>
      <c r="E13" s="506"/>
      <c r="F13" s="506"/>
      <c r="G13" s="506"/>
      <c r="H13" s="506"/>
      <c r="I13" s="506"/>
      <c r="J13" s="506"/>
      <c r="K13" s="506"/>
      <c r="L13" s="506"/>
      <c r="M13" s="507"/>
      <c r="O13" s="46"/>
    </row>
    <row r="14" spans="1:27" ht="20.100000000000001" customHeight="1">
      <c r="A14" s="492"/>
      <c r="B14" s="493"/>
      <c r="C14" s="494"/>
      <c r="D14" s="191"/>
      <c r="E14" s="192"/>
      <c r="F14" s="192"/>
      <c r="G14" s="248"/>
      <c r="H14" s="193"/>
      <c r="I14" s="59">
        <f t="shared" ref="I14" si="0">G14*D14*IF(F14="年額",1,H14)</f>
        <v>0</v>
      </c>
      <c r="J14" s="38" t="str">
        <f>IF(ISERROR(1-(K14/I14)),"",1-(K14/I14))</f>
        <v/>
      </c>
      <c r="K14" s="250"/>
      <c r="L14" s="186"/>
      <c r="M14" s="187"/>
      <c r="O14" s="46"/>
    </row>
    <row r="15" spans="1:27" ht="20.100000000000001" customHeight="1">
      <c r="A15" s="495"/>
      <c r="B15" s="496"/>
      <c r="C15" s="497"/>
      <c r="D15" s="168"/>
      <c r="E15" s="169"/>
      <c r="F15" s="169"/>
      <c r="G15" s="241"/>
      <c r="H15" s="194"/>
      <c r="I15" s="58">
        <f t="shared" ref="I15:I18" si="1">G15*D15*IF(F15="年額",1,H15)</f>
        <v>0</v>
      </c>
      <c r="J15" s="39" t="str">
        <f t="shared" ref="J15:J18" si="2">IF(ISERROR(1-(K15/I15)),"",1-(K15/I15))</f>
        <v/>
      </c>
      <c r="K15" s="243"/>
      <c r="L15" s="172"/>
      <c r="M15" s="188"/>
      <c r="O15" s="46"/>
    </row>
    <row r="16" spans="1:27" ht="20.100000000000001" customHeight="1">
      <c r="A16" s="495"/>
      <c r="B16" s="496"/>
      <c r="C16" s="497"/>
      <c r="D16" s="168"/>
      <c r="E16" s="169"/>
      <c r="F16" s="169"/>
      <c r="G16" s="241"/>
      <c r="H16" s="194"/>
      <c r="I16" s="58">
        <f t="shared" si="1"/>
        <v>0</v>
      </c>
      <c r="J16" s="39" t="str">
        <f t="shared" si="2"/>
        <v/>
      </c>
      <c r="K16" s="243"/>
      <c r="L16" s="172"/>
      <c r="M16" s="188"/>
      <c r="O16" s="46"/>
    </row>
    <row r="17" spans="1:15" ht="20.100000000000001" customHeight="1">
      <c r="A17" s="495"/>
      <c r="B17" s="496"/>
      <c r="C17" s="497"/>
      <c r="D17" s="168"/>
      <c r="E17" s="169"/>
      <c r="F17" s="169"/>
      <c r="G17" s="241"/>
      <c r="H17" s="194"/>
      <c r="I17" s="58">
        <f t="shared" si="1"/>
        <v>0</v>
      </c>
      <c r="J17" s="39" t="str">
        <f t="shared" si="2"/>
        <v/>
      </c>
      <c r="K17" s="243"/>
      <c r="L17" s="172"/>
      <c r="M17" s="188"/>
      <c r="O17" s="46"/>
    </row>
    <row r="18" spans="1:15" s="26" customFormat="1" ht="20.100000000000001" customHeight="1">
      <c r="A18" s="495"/>
      <c r="B18" s="496"/>
      <c r="C18" s="497"/>
      <c r="D18" s="168"/>
      <c r="E18" s="169"/>
      <c r="F18" s="169"/>
      <c r="G18" s="241"/>
      <c r="H18" s="194"/>
      <c r="I18" s="58">
        <f t="shared" si="1"/>
        <v>0</v>
      </c>
      <c r="J18" s="39" t="str">
        <f t="shared" si="2"/>
        <v/>
      </c>
      <c r="K18" s="243"/>
      <c r="L18" s="172"/>
      <c r="M18" s="188"/>
      <c r="N18" s="25"/>
      <c r="O18" s="47"/>
    </row>
    <row r="19" spans="1:15" s="26" customFormat="1" ht="20.100000000000001" customHeight="1">
      <c r="A19" s="495"/>
      <c r="B19" s="496"/>
      <c r="C19" s="497"/>
      <c r="D19" s="195"/>
      <c r="E19" s="196"/>
      <c r="F19" s="196"/>
      <c r="G19" s="249"/>
      <c r="H19" s="197"/>
      <c r="I19" s="58">
        <f t="shared" ref="I19" si="3">G19*D19*IF(F19="年額",1,H19)</f>
        <v>0</v>
      </c>
      <c r="J19" s="39" t="str">
        <f t="shared" ref="J19" si="4">IF(ISERROR(1-(K19/I19)),"",1-(K19/I19))</f>
        <v/>
      </c>
      <c r="K19" s="244"/>
      <c r="L19" s="178"/>
      <c r="M19" s="189"/>
      <c r="N19" s="25"/>
      <c r="O19" s="47"/>
    </row>
    <row r="20" spans="1:15" s="11" customFormat="1" ht="24.75" customHeight="1" thickBot="1">
      <c r="A20" s="479" t="s">
        <v>78</v>
      </c>
      <c r="B20" s="480"/>
      <c r="C20" s="480"/>
      <c r="D20" s="480"/>
      <c r="E20" s="480"/>
      <c r="F20" s="480"/>
      <c r="G20" s="480"/>
      <c r="H20" s="480"/>
      <c r="I20" s="481"/>
      <c r="J20" s="482">
        <f>SUM(K14:K19)</f>
        <v>0</v>
      </c>
      <c r="K20" s="483"/>
      <c r="L20" s="52"/>
      <c r="M20" s="190"/>
      <c r="O20" s="69">
        <f>J20</f>
        <v>0</v>
      </c>
    </row>
    <row r="21" spans="1:15" ht="18.75" customHeight="1">
      <c r="A21" s="489" t="s">
        <v>97</v>
      </c>
      <c r="B21" s="490"/>
      <c r="C21" s="490"/>
      <c r="D21" s="490"/>
      <c r="E21" s="490"/>
      <c r="F21" s="490"/>
      <c r="G21" s="490"/>
      <c r="H21" s="490"/>
      <c r="I21" s="490"/>
      <c r="J21" s="490"/>
      <c r="K21" s="490"/>
      <c r="L21" s="490"/>
      <c r="M21" s="491"/>
      <c r="O21" s="46"/>
    </row>
    <row r="22" spans="1:15" ht="20.100000000000001" customHeight="1">
      <c r="A22" s="492"/>
      <c r="B22" s="493"/>
      <c r="C22" s="494"/>
      <c r="D22" s="166"/>
      <c r="E22" s="167"/>
      <c r="F22" s="192"/>
      <c r="G22" s="239"/>
      <c r="H22" s="193"/>
      <c r="I22" s="67">
        <f t="shared" ref="I22:I26" si="5">G22*D22*IF(F22="年額",1,H22)</f>
        <v>0</v>
      </c>
      <c r="J22" s="38" t="str">
        <f>IF(ISERROR(1-(K22/I22)),"",1-(K22/I22))</f>
        <v/>
      </c>
      <c r="K22" s="242"/>
      <c r="L22" s="170"/>
      <c r="M22" s="187"/>
      <c r="O22" s="46"/>
    </row>
    <row r="23" spans="1:15" ht="20.100000000000001" customHeight="1">
      <c r="A23" s="495"/>
      <c r="B23" s="496"/>
      <c r="C23" s="497"/>
      <c r="D23" s="168"/>
      <c r="E23" s="169"/>
      <c r="F23" s="169"/>
      <c r="G23" s="240"/>
      <c r="H23" s="194"/>
      <c r="I23" s="58">
        <f t="shared" si="5"/>
        <v>0</v>
      </c>
      <c r="J23" s="39" t="str">
        <f t="shared" ref="J23:J26" si="6">IF(ISERROR(1-(K23/I23)),"",1-(K23/I23))</f>
        <v/>
      </c>
      <c r="K23" s="243"/>
      <c r="L23" s="172"/>
      <c r="M23" s="188"/>
      <c r="O23" s="46"/>
    </row>
    <row r="24" spans="1:15" s="26" customFormat="1" ht="20.100000000000001" customHeight="1">
      <c r="A24" s="495"/>
      <c r="B24" s="496"/>
      <c r="C24" s="497"/>
      <c r="D24" s="168"/>
      <c r="E24" s="169"/>
      <c r="F24" s="169"/>
      <c r="G24" s="240"/>
      <c r="H24" s="194"/>
      <c r="I24" s="58">
        <f t="shared" si="5"/>
        <v>0</v>
      </c>
      <c r="J24" s="39" t="str">
        <f t="shared" si="6"/>
        <v/>
      </c>
      <c r="K24" s="243"/>
      <c r="L24" s="172"/>
      <c r="M24" s="188"/>
      <c r="N24" s="25"/>
      <c r="O24" s="47"/>
    </row>
    <row r="25" spans="1:15" s="26" customFormat="1" ht="20.100000000000001" customHeight="1">
      <c r="A25" s="495"/>
      <c r="B25" s="496"/>
      <c r="C25" s="497"/>
      <c r="D25" s="168"/>
      <c r="E25" s="169"/>
      <c r="F25" s="169"/>
      <c r="G25" s="240"/>
      <c r="H25" s="194"/>
      <c r="I25" s="58">
        <f t="shared" si="5"/>
        <v>0</v>
      </c>
      <c r="J25" s="39" t="str">
        <f t="shared" si="6"/>
        <v/>
      </c>
      <c r="K25" s="243"/>
      <c r="L25" s="172"/>
      <c r="M25" s="188"/>
      <c r="N25" s="25"/>
      <c r="O25" s="47"/>
    </row>
    <row r="26" spans="1:15" ht="20.100000000000001" customHeight="1">
      <c r="A26" s="495"/>
      <c r="B26" s="496"/>
      <c r="C26" s="497"/>
      <c r="D26" s="168"/>
      <c r="E26" s="169"/>
      <c r="F26" s="169"/>
      <c r="G26" s="240"/>
      <c r="H26" s="194"/>
      <c r="I26" s="58">
        <f t="shared" si="5"/>
        <v>0</v>
      </c>
      <c r="J26" s="39" t="str">
        <f t="shared" si="6"/>
        <v/>
      </c>
      <c r="K26" s="243"/>
      <c r="L26" s="172"/>
      <c r="M26" s="188"/>
      <c r="O26" s="46"/>
    </row>
    <row r="27" spans="1:15" ht="20.100000000000001" customHeight="1">
      <c r="A27" s="495"/>
      <c r="B27" s="496"/>
      <c r="C27" s="497"/>
      <c r="D27" s="168"/>
      <c r="E27" s="169"/>
      <c r="F27" s="196"/>
      <c r="G27" s="240"/>
      <c r="H27" s="197"/>
      <c r="I27" s="58">
        <f t="shared" ref="I27" si="7">G27*D27*IF(F27="年額",1,H27)</f>
        <v>0</v>
      </c>
      <c r="J27" s="39" t="str">
        <f t="shared" ref="J27" si="8">IF(ISERROR(1-(K27/I27)),"",1-(K27/I27))</f>
        <v/>
      </c>
      <c r="K27" s="243"/>
      <c r="L27" s="172"/>
      <c r="M27" s="188"/>
      <c r="O27" s="46"/>
    </row>
    <row r="28" spans="1:15" s="11" customFormat="1" ht="24.75" customHeight="1" thickBot="1">
      <c r="A28" s="479" t="s">
        <v>78</v>
      </c>
      <c r="B28" s="480"/>
      <c r="C28" s="480"/>
      <c r="D28" s="480"/>
      <c r="E28" s="480"/>
      <c r="F28" s="480"/>
      <c r="G28" s="480"/>
      <c r="H28" s="480"/>
      <c r="I28" s="481"/>
      <c r="J28" s="482">
        <f>SUM(K22:K27)</f>
        <v>0</v>
      </c>
      <c r="K28" s="483"/>
      <c r="L28" s="52"/>
      <c r="M28" s="190"/>
      <c r="O28" s="69">
        <f>J28</f>
        <v>0</v>
      </c>
    </row>
    <row r="29" spans="1:15" ht="18.75" customHeight="1">
      <c r="A29" s="489" t="s">
        <v>106</v>
      </c>
      <c r="B29" s="490"/>
      <c r="C29" s="490"/>
      <c r="D29" s="490"/>
      <c r="E29" s="490"/>
      <c r="F29" s="490"/>
      <c r="G29" s="490"/>
      <c r="H29" s="490"/>
      <c r="I29" s="490"/>
      <c r="J29" s="490"/>
      <c r="K29" s="490"/>
      <c r="L29" s="490"/>
      <c r="M29" s="491"/>
      <c r="O29" s="46"/>
    </row>
    <row r="30" spans="1:15" ht="20.100000000000001" customHeight="1">
      <c r="A30" s="492"/>
      <c r="B30" s="493"/>
      <c r="C30" s="494"/>
      <c r="D30" s="166"/>
      <c r="E30" s="167"/>
      <c r="F30" s="192"/>
      <c r="G30" s="239"/>
      <c r="H30" s="193"/>
      <c r="I30" s="67">
        <f t="shared" ref="I30:I32" si="9">G30*D30*IF(F30="年額",1,H30)</f>
        <v>0</v>
      </c>
      <c r="J30" s="39" t="str">
        <f t="shared" ref="J30:J32" si="10">IF(ISERROR(1-(K30/I30)),"",1-(K30/I30))</f>
        <v/>
      </c>
      <c r="K30" s="242"/>
      <c r="L30" s="170"/>
      <c r="M30" s="187"/>
      <c r="O30" s="46"/>
    </row>
    <row r="31" spans="1:15" ht="20.100000000000001" customHeight="1">
      <c r="A31" s="495"/>
      <c r="B31" s="496"/>
      <c r="C31" s="497"/>
      <c r="D31" s="168"/>
      <c r="E31" s="169"/>
      <c r="F31" s="169"/>
      <c r="G31" s="240"/>
      <c r="H31" s="194"/>
      <c r="I31" s="58">
        <f t="shared" si="9"/>
        <v>0</v>
      </c>
      <c r="J31" s="39" t="str">
        <f t="shared" si="10"/>
        <v/>
      </c>
      <c r="K31" s="243"/>
      <c r="L31" s="172"/>
      <c r="M31" s="188"/>
      <c r="O31" s="46"/>
    </row>
    <row r="32" spans="1:15" s="26" customFormat="1" ht="20.100000000000001" customHeight="1">
      <c r="A32" s="495"/>
      <c r="B32" s="496"/>
      <c r="C32" s="497"/>
      <c r="D32" s="168"/>
      <c r="E32" s="169"/>
      <c r="F32" s="169"/>
      <c r="G32" s="240"/>
      <c r="H32" s="194"/>
      <c r="I32" s="58">
        <f t="shared" si="9"/>
        <v>0</v>
      </c>
      <c r="J32" s="39" t="str">
        <f t="shared" si="10"/>
        <v/>
      </c>
      <c r="K32" s="243"/>
      <c r="L32" s="172"/>
      <c r="M32" s="188"/>
      <c r="N32" s="25"/>
      <c r="O32" s="47"/>
    </row>
    <row r="33" spans="1:15" s="26" customFormat="1" ht="20.100000000000001" customHeight="1">
      <c r="A33" s="495"/>
      <c r="B33" s="496"/>
      <c r="C33" s="497"/>
      <c r="D33" s="168"/>
      <c r="E33" s="169"/>
      <c r="F33" s="169"/>
      <c r="G33" s="240"/>
      <c r="H33" s="194"/>
      <c r="I33" s="58">
        <f t="shared" ref="I33:I35" si="11">G33*D33*IF(F33="年額",1,H33)</f>
        <v>0</v>
      </c>
      <c r="J33" s="39" t="str">
        <f t="shared" ref="J33:J35" si="12">IF(ISERROR(1-(K33/I33)),"",1-(K33/I33))</f>
        <v/>
      </c>
      <c r="K33" s="243"/>
      <c r="L33" s="172"/>
      <c r="M33" s="188"/>
      <c r="N33" s="25"/>
      <c r="O33" s="47"/>
    </row>
    <row r="34" spans="1:15" s="26" customFormat="1" ht="20.100000000000001" customHeight="1">
      <c r="A34" s="495"/>
      <c r="B34" s="496"/>
      <c r="C34" s="497"/>
      <c r="D34" s="168"/>
      <c r="E34" s="169"/>
      <c r="F34" s="169"/>
      <c r="G34" s="240"/>
      <c r="H34" s="194"/>
      <c r="I34" s="58">
        <f t="shared" si="11"/>
        <v>0</v>
      </c>
      <c r="J34" s="39" t="str">
        <f t="shared" si="12"/>
        <v/>
      </c>
      <c r="K34" s="243"/>
      <c r="L34" s="172"/>
      <c r="M34" s="188"/>
      <c r="N34" s="25"/>
      <c r="O34" s="47"/>
    </row>
    <row r="35" spans="1:15" s="26" customFormat="1" ht="20.100000000000001" customHeight="1">
      <c r="A35" s="495"/>
      <c r="B35" s="496"/>
      <c r="C35" s="497"/>
      <c r="D35" s="168"/>
      <c r="E35" s="169"/>
      <c r="F35" s="169"/>
      <c r="G35" s="240"/>
      <c r="H35" s="194"/>
      <c r="I35" s="58">
        <f t="shared" si="11"/>
        <v>0</v>
      </c>
      <c r="J35" s="39" t="str">
        <f t="shared" si="12"/>
        <v/>
      </c>
      <c r="K35" s="243"/>
      <c r="L35" s="172"/>
      <c r="M35" s="188"/>
      <c r="N35" s="25"/>
      <c r="O35" s="47"/>
    </row>
    <row r="36" spans="1:15" s="11" customFormat="1" ht="24.75" customHeight="1" thickBot="1">
      <c r="A36" s="479" t="s">
        <v>78</v>
      </c>
      <c r="B36" s="480"/>
      <c r="C36" s="480"/>
      <c r="D36" s="480"/>
      <c r="E36" s="480"/>
      <c r="F36" s="480"/>
      <c r="G36" s="480"/>
      <c r="H36" s="480"/>
      <c r="I36" s="481"/>
      <c r="J36" s="482">
        <f>SUM(K30:K35)</f>
        <v>0</v>
      </c>
      <c r="K36" s="483"/>
      <c r="L36" s="52"/>
      <c r="M36" s="190"/>
      <c r="O36" s="69">
        <f>J36</f>
        <v>0</v>
      </c>
    </row>
    <row r="37" spans="1:15" ht="18.75" customHeight="1">
      <c r="A37" s="489" t="s">
        <v>115</v>
      </c>
      <c r="B37" s="490"/>
      <c r="C37" s="490"/>
      <c r="D37" s="490"/>
      <c r="E37" s="490"/>
      <c r="F37" s="490"/>
      <c r="G37" s="490"/>
      <c r="H37" s="490"/>
      <c r="I37" s="490"/>
      <c r="J37" s="490"/>
      <c r="K37" s="490"/>
      <c r="L37" s="490"/>
      <c r="M37" s="491"/>
      <c r="O37" s="46"/>
    </row>
    <row r="38" spans="1:15" ht="20.100000000000001" customHeight="1">
      <c r="A38" s="492"/>
      <c r="B38" s="493"/>
      <c r="C38" s="494"/>
      <c r="D38" s="168"/>
      <c r="E38" s="169"/>
      <c r="F38" s="192"/>
      <c r="G38" s="240"/>
      <c r="H38" s="193"/>
      <c r="I38" s="67">
        <f t="shared" ref="I38" si="13">G38*D38*IF(F38="年額",1,H38)</f>
        <v>0</v>
      </c>
      <c r="J38" s="39" t="str">
        <f t="shared" ref="J38:J54" si="14">IF(ISERROR(1-(K38/I38)),"",1-(K38/I38))</f>
        <v/>
      </c>
      <c r="K38" s="243"/>
      <c r="L38" s="172"/>
      <c r="M38" s="188"/>
      <c r="O38" s="46"/>
    </row>
    <row r="39" spans="1:15" ht="20.100000000000001" customHeight="1">
      <c r="A39" s="495"/>
      <c r="B39" s="496"/>
      <c r="C39" s="497"/>
      <c r="D39" s="168"/>
      <c r="E39" s="169"/>
      <c r="F39" s="169"/>
      <c r="G39" s="240"/>
      <c r="H39" s="194"/>
      <c r="I39" s="67">
        <f t="shared" ref="I39:I40" si="15">G39*D39*IF(F39="年額",1,H39)</f>
        <v>0</v>
      </c>
      <c r="J39" s="39" t="str">
        <f t="shared" ref="J39:J40" si="16">IF(ISERROR(1-(K39/I39)),"",1-(K39/I39))</f>
        <v/>
      </c>
      <c r="K39" s="243"/>
      <c r="L39" s="172"/>
      <c r="M39" s="188"/>
      <c r="O39" s="46"/>
    </row>
    <row r="40" spans="1:15" ht="20.100000000000001" customHeight="1">
      <c r="A40" s="495"/>
      <c r="B40" s="496"/>
      <c r="C40" s="497"/>
      <c r="D40" s="176"/>
      <c r="E40" s="177"/>
      <c r="F40" s="169"/>
      <c r="G40" s="240"/>
      <c r="H40" s="194"/>
      <c r="I40" s="67">
        <f t="shared" si="15"/>
        <v>0</v>
      </c>
      <c r="J40" s="39" t="str">
        <f t="shared" si="16"/>
        <v/>
      </c>
      <c r="K40" s="243"/>
      <c r="L40" s="172"/>
      <c r="M40" s="188"/>
      <c r="O40" s="46"/>
    </row>
    <row r="41" spans="1:15" ht="20.100000000000001" customHeight="1">
      <c r="A41" s="495"/>
      <c r="B41" s="496"/>
      <c r="C41" s="497"/>
      <c r="D41" s="176"/>
      <c r="E41" s="177"/>
      <c r="F41" s="169"/>
      <c r="G41" s="240"/>
      <c r="H41" s="194"/>
      <c r="I41" s="67">
        <f t="shared" ref="I41:I43" si="17">G41*D41*IF(F41="年額",1,H41)</f>
        <v>0</v>
      </c>
      <c r="J41" s="39" t="str">
        <f t="shared" ref="J41:J43" si="18">IF(ISERROR(1-(K41/I41)),"",1-(K41/I41))</f>
        <v/>
      </c>
      <c r="K41" s="243"/>
      <c r="L41" s="172"/>
      <c r="M41" s="188"/>
      <c r="O41" s="46"/>
    </row>
    <row r="42" spans="1:15" ht="20.100000000000001" customHeight="1">
      <c r="A42" s="495"/>
      <c r="B42" s="496"/>
      <c r="C42" s="497"/>
      <c r="D42" s="176"/>
      <c r="E42" s="177"/>
      <c r="F42" s="169"/>
      <c r="G42" s="240"/>
      <c r="H42" s="194"/>
      <c r="I42" s="67">
        <f t="shared" si="17"/>
        <v>0</v>
      </c>
      <c r="J42" s="39" t="str">
        <f t="shared" si="18"/>
        <v/>
      </c>
      <c r="K42" s="243"/>
      <c r="L42" s="172"/>
      <c r="M42" s="188"/>
      <c r="O42" s="46"/>
    </row>
    <row r="43" spans="1:15" ht="20.100000000000001" customHeight="1">
      <c r="A43" s="495"/>
      <c r="B43" s="496"/>
      <c r="C43" s="497"/>
      <c r="D43" s="176"/>
      <c r="E43" s="177"/>
      <c r="F43" s="169"/>
      <c r="G43" s="240"/>
      <c r="H43" s="194"/>
      <c r="I43" s="67">
        <f t="shared" si="17"/>
        <v>0</v>
      </c>
      <c r="J43" s="39" t="str">
        <f t="shared" si="18"/>
        <v/>
      </c>
      <c r="K43" s="243"/>
      <c r="L43" s="172"/>
      <c r="M43" s="188"/>
      <c r="O43" s="46"/>
    </row>
    <row r="44" spans="1:15" s="11" customFormat="1" ht="24.75" customHeight="1" thickBot="1">
      <c r="A44" s="479" t="s">
        <v>78</v>
      </c>
      <c r="B44" s="480"/>
      <c r="C44" s="480"/>
      <c r="D44" s="480"/>
      <c r="E44" s="480"/>
      <c r="F44" s="480"/>
      <c r="G44" s="480"/>
      <c r="H44" s="480"/>
      <c r="I44" s="481"/>
      <c r="J44" s="482">
        <f>SUM(K38:K43)</f>
        <v>0</v>
      </c>
      <c r="K44" s="483"/>
      <c r="L44" s="52"/>
      <c r="M44" s="190"/>
      <c r="O44" s="48">
        <f>J44</f>
        <v>0</v>
      </c>
    </row>
    <row r="45" spans="1:15" ht="18.75" customHeight="1">
      <c r="A45" s="489" t="s">
        <v>135</v>
      </c>
      <c r="B45" s="490"/>
      <c r="C45" s="490"/>
      <c r="D45" s="490"/>
      <c r="E45" s="490"/>
      <c r="F45" s="490"/>
      <c r="G45" s="490"/>
      <c r="H45" s="490"/>
      <c r="I45" s="490"/>
      <c r="J45" s="490"/>
      <c r="K45" s="490"/>
      <c r="L45" s="490"/>
      <c r="M45" s="491"/>
      <c r="O45" s="46"/>
    </row>
    <row r="46" spans="1:15" ht="20.100000000000001" customHeight="1">
      <c r="A46" s="492"/>
      <c r="B46" s="493"/>
      <c r="C46" s="494"/>
      <c r="D46" s="168"/>
      <c r="E46" s="169"/>
      <c r="F46" s="192"/>
      <c r="G46" s="240"/>
      <c r="H46" s="193"/>
      <c r="I46" s="67">
        <f t="shared" ref="I46" si="19">G46*D46*IF(F46="年額",1,H46)</f>
        <v>0</v>
      </c>
      <c r="J46" s="39" t="str">
        <f t="shared" si="14"/>
        <v/>
      </c>
      <c r="K46" s="243"/>
      <c r="L46" s="172"/>
      <c r="M46" s="188"/>
      <c r="O46" s="46"/>
    </row>
    <row r="47" spans="1:15" s="26" customFormat="1" ht="20.100000000000001" customHeight="1">
      <c r="A47" s="495"/>
      <c r="B47" s="496"/>
      <c r="C47" s="497"/>
      <c r="D47" s="168"/>
      <c r="E47" s="169"/>
      <c r="F47" s="169"/>
      <c r="G47" s="240"/>
      <c r="H47" s="194"/>
      <c r="I47" s="67">
        <f t="shared" ref="I47" si="20">G47*D47*IF(F47="年額",1,H47)</f>
        <v>0</v>
      </c>
      <c r="J47" s="39" t="str">
        <f t="shared" ref="J47" si="21">IF(ISERROR(1-(K47/I47)),"",1-(K47/I47))</f>
        <v/>
      </c>
      <c r="K47" s="243"/>
      <c r="L47" s="172"/>
      <c r="M47" s="188"/>
      <c r="N47" s="25"/>
      <c r="O47" s="47"/>
    </row>
    <row r="48" spans="1:15" s="26" customFormat="1" ht="20.100000000000001" customHeight="1">
      <c r="A48" s="495"/>
      <c r="B48" s="496"/>
      <c r="C48" s="497"/>
      <c r="D48" s="168"/>
      <c r="E48" s="169"/>
      <c r="F48" s="169"/>
      <c r="G48" s="240"/>
      <c r="H48" s="194"/>
      <c r="I48" s="67">
        <f t="shared" ref="I48:I51" si="22">G48*D48*IF(F48="年額",1,H48)</f>
        <v>0</v>
      </c>
      <c r="J48" s="39" t="str">
        <f t="shared" ref="J48:J51" si="23">IF(ISERROR(1-(K48/I48)),"",1-(K48/I48))</f>
        <v/>
      </c>
      <c r="K48" s="243"/>
      <c r="L48" s="172"/>
      <c r="M48" s="188"/>
      <c r="N48" s="25"/>
      <c r="O48" s="47"/>
    </row>
    <row r="49" spans="1:15" s="26" customFormat="1" ht="20.100000000000001" customHeight="1">
      <c r="A49" s="495"/>
      <c r="B49" s="496"/>
      <c r="C49" s="497"/>
      <c r="D49" s="168"/>
      <c r="E49" s="169"/>
      <c r="F49" s="169"/>
      <c r="G49" s="240"/>
      <c r="H49" s="194"/>
      <c r="I49" s="67">
        <f t="shared" si="22"/>
        <v>0</v>
      </c>
      <c r="J49" s="39" t="str">
        <f t="shared" si="23"/>
        <v/>
      </c>
      <c r="K49" s="243"/>
      <c r="L49" s="172"/>
      <c r="M49" s="188"/>
      <c r="N49" s="25"/>
      <c r="O49" s="47"/>
    </row>
    <row r="50" spans="1:15" s="26" customFormat="1" ht="20.100000000000001" customHeight="1">
      <c r="A50" s="495"/>
      <c r="B50" s="496"/>
      <c r="C50" s="497"/>
      <c r="D50" s="168"/>
      <c r="E50" s="169"/>
      <c r="F50" s="169"/>
      <c r="G50" s="240"/>
      <c r="H50" s="194"/>
      <c r="I50" s="67">
        <f t="shared" si="22"/>
        <v>0</v>
      </c>
      <c r="J50" s="39" t="str">
        <f t="shared" si="23"/>
        <v/>
      </c>
      <c r="K50" s="243"/>
      <c r="L50" s="172"/>
      <c r="M50" s="188"/>
      <c r="N50" s="25"/>
      <c r="O50" s="47"/>
    </row>
    <row r="51" spans="1:15" s="26" customFormat="1" ht="20.100000000000001" customHeight="1">
      <c r="A51" s="495"/>
      <c r="B51" s="496"/>
      <c r="C51" s="497"/>
      <c r="D51" s="168"/>
      <c r="E51" s="169"/>
      <c r="F51" s="169"/>
      <c r="G51" s="240"/>
      <c r="H51" s="194"/>
      <c r="I51" s="67">
        <f t="shared" si="22"/>
        <v>0</v>
      </c>
      <c r="J51" s="39" t="str">
        <f t="shared" si="23"/>
        <v/>
      </c>
      <c r="K51" s="243"/>
      <c r="L51" s="172"/>
      <c r="M51" s="188"/>
      <c r="N51" s="25"/>
      <c r="O51" s="47"/>
    </row>
    <row r="52" spans="1:15" s="11" customFormat="1" ht="24.75" customHeight="1" thickBot="1">
      <c r="A52" s="479" t="s">
        <v>78</v>
      </c>
      <c r="B52" s="480"/>
      <c r="C52" s="480"/>
      <c r="D52" s="480"/>
      <c r="E52" s="480"/>
      <c r="F52" s="480"/>
      <c r="G52" s="480"/>
      <c r="H52" s="480"/>
      <c r="I52" s="481"/>
      <c r="J52" s="482">
        <f>SUM(K46:K51)</f>
        <v>0</v>
      </c>
      <c r="K52" s="483"/>
      <c r="L52" s="52"/>
      <c r="M52" s="190"/>
      <c r="O52" s="69">
        <f>J52</f>
        <v>0</v>
      </c>
    </row>
    <row r="53" spans="1:15" ht="18.75" customHeight="1">
      <c r="A53" s="489" t="s">
        <v>118</v>
      </c>
      <c r="B53" s="490"/>
      <c r="C53" s="490"/>
      <c r="D53" s="490"/>
      <c r="E53" s="490"/>
      <c r="F53" s="490"/>
      <c r="G53" s="490"/>
      <c r="H53" s="490"/>
      <c r="I53" s="490"/>
      <c r="J53" s="490"/>
      <c r="K53" s="490"/>
      <c r="L53" s="490"/>
      <c r="M53" s="491"/>
      <c r="O53" s="46"/>
    </row>
    <row r="54" spans="1:15" s="26" customFormat="1" ht="20.100000000000001" customHeight="1">
      <c r="A54" s="492"/>
      <c r="B54" s="493"/>
      <c r="C54" s="494"/>
      <c r="D54" s="168"/>
      <c r="E54" s="169"/>
      <c r="F54" s="192"/>
      <c r="G54" s="240"/>
      <c r="H54" s="193"/>
      <c r="I54" s="67">
        <f t="shared" ref="I54" si="24">G54*D54*IF(F54="年額",1,H54)</f>
        <v>0</v>
      </c>
      <c r="J54" s="39" t="str">
        <f t="shared" si="14"/>
        <v/>
      </c>
      <c r="K54" s="243"/>
      <c r="L54" s="172"/>
      <c r="M54" s="188"/>
      <c r="N54" s="25"/>
      <c r="O54" s="47"/>
    </row>
    <row r="55" spans="1:15" s="26" customFormat="1" ht="20.100000000000001" customHeight="1">
      <c r="A55" s="495"/>
      <c r="B55" s="496"/>
      <c r="C55" s="497"/>
      <c r="D55" s="168"/>
      <c r="E55" s="169"/>
      <c r="F55" s="177"/>
      <c r="G55" s="240"/>
      <c r="H55" s="198"/>
      <c r="I55" s="67">
        <f t="shared" ref="I55" si="25">G55*D55*IF(F55="年額",1,H55)</f>
        <v>0</v>
      </c>
      <c r="J55" s="39" t="str">
        <f t="shared" ref="J55" si="26">IF(ISERROR(1-(K55/I55)),"",1-(K55/I55))</f>
        <v/>
      </c>
      <c r="K55" s="243"/>
      <c r="L55" s="172"/>
      <c r="M55" s="188"/>
      <c r="N55" s="25"/>
      <c r="O55" s="47"/>
    </row>
    <row r="56" spans="1:15" s="26" customFormat="1" ht="20.100000000000001" customHeight="1">
      <c r="A56" s="495"/>
      <c r="B56" s="496"/>
      <c r="C56" s="497"/>
      <c r="D56" s="168"/>
      <c r="E56" s="169"/>
      <c r="F56" s="177"/>
      <c r="G56" s="240"/>
      <c r="H56" s="198"/>
      <c r="I56" s="67">
        <f t="shared" ref="I56:I58" si="27">G56*D56*IF(F56="年額",1,H56)</f>
        <v>0</v>
      </c>
      <c r="J56" s="39" t="str">
        <f t="shared" ref="J56:J58" si="28">IF(ISERROR(1-(K56/I56)),"",1-(K56/I56))</f>
        <v/>
      </c>
      <c r="K56" s="243"/>
      <c r="L56" s="172"/>
      <c r="M56" s="188"/>
      <c r="N56" s="25"/>
      <c r="O56" s="47"/>
    </row>
    <row r="57" spans="1:15" s="26" customFormat="1" ht="20.100000000000001" customHeight="1">
      <c r="A57" s="495"/>
      <c r="B57" s="496"/>
      <c r="C57" s="497"/>
      <c r="D57" s="168"/>
      <c r="E57" s="169"/>
      <c r="F57" s="177"/>
      <c r="G57" s="240"/>
      <c r="H57" s="198"/>
      <c r="I57" s="67">
        <f t="shared" si="27"/>
        <v>0</v>
      </c>
      <c r="J57" s="39" t="str">
        <f t="shared" si="28"/>
        <v/>
      </c>
      <c r="K57" s="243"/>
      <c r="L57" s="172"/>
      <c r="M57" s="188"/>
      <c r="N57" s="25"/>
      <c r="O57" s="47"/>
    </row>
    <row r="58" spans="1:15" s="26" customFormat="1" ht="20.100000000000001" customHeight="1">
      <c r="A58" s="495"/>
      <c r="B58" s="496"/>
      <c r="C58" s="497"/>
      <c r="D58" s="168"/>
      <c r="E58" s="169"/>
      <c r="F58" s="177"/>
      <c r="G58" s="240"/>
      <c r="H58" s="198"/>
      <c r="I58" s="67">
        <f t="shared" si="27"/>
        <v>0</v>
      </c>
      <c r="J58" s="39" t="str">
        <f t="shared" si="28"/>
        <v/>
      </c>
      <c r="K58" s="243"/>
      <c r="L58" s="172"/>
      <c r="M58" s="188"/>
      <c r="N58" s="25"/>
      <c r="O58" s="47"/>
    </row>
    <row r="59" spans="1:15" s="11" customFormat="1" ht="24.75" customHeight="1" thickBot="1">
      <c r="A59" s="479" t="s">
        <v>78</v>
      </c>
      <c r="B59" s="480"/>
      <c r="C59" s="480"/>
      <c r="D59" s="480"/>
      <c r="E59" s="480"/>
      <c r="F59" s="480"/>
      <c r="G59" s="480"/>
      <c r="H59" s="480"/>
      <c r="I59" s="481"/>
      <c r="J59" s="482">
        <f>SUM(K54:K58)</f>
        <v>0</v>
      </c>
      <c r="K59" s="483"/>
      <c r="L59" s="52"/>
      <c r="M59" s="190"/>
      <c r="O59" s="69">
        <f>J59</f>
        <v>0</v>
      </c>
    </row>
    <row r="60" spans="1:15" ht="18.75" customHeight="1">
      <c r="A60" s="489" t="s">
        <v>179</v>
      </c>
      <c r="B60" s="490"/>
      <c r="C60" s="490"/>
      <c r="D60" s="490"/>
      <c r="E60" s="490"/>
      <c r="F60" s="490"/>
      <c r="G60" s="490"/>
      <c r="H60" s="490"/>
      <c r="I60" s="490"/>
      <c r="J60" s="490"/>
      <c r="K60" s="490"/>
      <c r="L60" s="490"/>
      <c r="M60" s="491"/>
      <c r="O60" s="46"/>
    </row>
    <row r="61" spans="1:15" s="11" customFormat="1" ht="20.100000000000001" customHeight="1">
      <c r="A61" s="492"/>
      <c r="B61" s="493"/>
      <c r="C61" s="494"/>
      <c r="D61" s="176"/>
      <c r="E61" s="177"/>
      <c r="F61" s="192"/>
      <c r="G61" s="237"/>
      <c r="H61" s="193"/>
      <c r="I61" s="67">
        <f t="shared" ref="I61:I62" si="29">G61*D61*IF(F61="年額",1,H61)</f>
        <v>0</v>
      </c>
      <c r="J61" s="39" t="str">
        <f t="shared" ref="J61:J62" si="30">IF(ISERROR(1-(K61/I61)),"",1-(K61/I61))</f>
        <v/>
      </c>
      <c r="K61" s="243"/>
      <c r="L61" s="172"/>
      <c r="M61" s="188"/>
      <c r="O61" s="49"/>
    </row>
    <row r="62" spans="1:15" s="11" customFormat="1" ht="20.100000000000001" customHeight="1">
      <c r="A62" s="495"/>
      <c r="B62" s="496"/>
      <c r="C62" s="497"/>
      <c r="D62" s="176"/>
      <c r="E62" s="177"/>
      <c r="F62" s="169"/>
      <c r="G62" s="237"/>
      <c r="H62" s="194"/>
      <c r="I62" s="67">
        <f t="shared" si="29"/>
        <v>0</v>
      </c>
      <c r="J62" s="39" t="str">
        <f t="shared" si="30"/>
        <v/>
      </c>
      <c r="K62" s="245"/>
      <c r="L62" s="179"/>
      <c r="M62" s="188"/>
      <c r="O62" s="49"/>
    </row>
    <row r="63" spans="1:15" s="11" customFormat="1" ht="20.100000000000001" customHeight="1">
      <c r="A63" s="495"/>
      <c r="B63" s="496"/>
      <c r="C63" s="497"/>
      <c r="D63" s="176"/>
      <c r="E63" s="177"/>
      <c r="F63" s="169"/>
      <c r="G63" s="237"/>
      <c r="H63" s="194"/>
      <c r="I63" s="67">
        <f t="shared" ref="I63:I66" si="31">G63*D63*IF(F63="年額",1,H63)</f>
        <v>0</v>
      </c>
      <c r="J63" s="39" t="str">
        <f t="shared" ref="J63:J66" si="32">IF(ISERROR(1-(K63/I63)),"",1-(K63/I63))</f>
        <v/>
      </c>
      <c r="K63" s="245"/>
      <c r="L63" s="179"/>
      <c r="M63" s="188"/>
      <c r="O63" s="49"/>
    </row>
    <row r="64" spans="1:15" s="11" customFormat="1" ht="20.100000000000001" customHeight="1">
      <c r="A64" s="495"/>
      <c r="B64" s="496"/>
      <c r="C64" s="497"/>
      <c r="D64" s="176"/>
      <c r="E64" s="177"/>
      <c r="F64" s="169"/>
      <c r="G64" s="237"/>
      <c r="H64" s="194"/>
      <c r="I64" s="67">
        <f t="shared" si="31"/>
        <v>0</v>
      </c>
      <c r="J64" s="39" t="str">
        <f t="shared" si="32"/>
        <v/>
      </c>
      <c r="K64" s="245"/>
      <c r="L64" s="179"/>
      <c r="M64" s="188"/>
      <c r="O64" s="49"/>
    </row>
    <row r="65" spans="1:15" s="11" customFormat="1" ht="20.100000000000001" customHeight="1">
      <c r="A65" s="495"/>
      <c r="B65" s="496"/>
      <c r="C65" s="497"/>
      <c r="D65" s="176"/>
      <c r="E65" s="177"/>
      <c r="F65" s="169"/>
      <c r="G65" s="237"/>
      <c r="H65" s="194"/>
      <c r="I65" s="67">
        <f t="shared" si="31"/>
        <v>0</v>
      </c>
      <c r="J65" s="39" t="str">
        <f t="shared" si="32"/>
        <v/>
      </c>
      <c r="K65" s="245"/>
      <c r="L65" s="179"/>
      <c r="M65" s="188"/>
      <c r="O65" s="49"/>
    </row>
    <row r="66" spans="1:15" s="11" customFormat="1" ht="20.100000000000001" customHeight="1">
      <c r="A66" s="495"/>
      <c r="B66" s="496"/>
      <c r="C66" s="497"/>
      <c r="D66" s="176"/>
      <c r="E66" s="177"/>
      <c r="F66" s="169"/>
      <c r="G66" s="237"/>
      <c r="H66" s="194"/>
      <c r="I66" s="67">
        <f t="shared" si="31"/>
        <v>0</v>
      </c>
      <c r="J66" s="39" t="str">
        <f t="shared" si="32"/>
        <v/>
      </c>
      <c r="K66" s="245"/>
      <c r="L66" s="179"/>
      <c r="M66" s="188"/>
      <c r="O66" s="49"/>
    </row>
    <row r="67" spans="1:15" s="11" customFormat="1" ht="24.75" customHeight="1" thickBot="1">
      <c r="A67" s="479" t="s">
        <v>78</v>
      </c>
      <c r="B67" s="480"/>
      <c r="C67" s="480"/>
      <c r="D67" s="480"/>
      <c r="E67" s="480"/>
      <c r="F67" s="480"/>
      <c r="G67" s="480"/>
      <c r="H67" s="480"/>
      <c r="I67" s="481"/>
      <c r="J67" s="482">
        <f>SUM(K61:K66)</f>
        <v>0</v>
      </c>
      <c r="K67" s="483"/>
      <c r="L67" s="90"/>
      <c r="M67" s="199"/>
      <c r="O67" s="69">
        <f>J67</f>
        <v>0</v>
      </c>
    </row>
    <row r="68" spans="1:15" s="11" customFormat="1" ht="24.75" customHeight="1">
      <c r="A68" s="489" t="s">
        <v>241</v>
      </c>
      <c r="B68" s="490"/>
      <c r="C68" s="490"/>
      <c r="D68" s="490"/>
      <c r="E68" s="490"/>
      <c r="F68" s="490"/>
      <c r="G68" s="490"/>
      <c r="H68" s="490"/>
      <c r="I68" s="490"/>
      <c r="J68" s="490"/>
      <c r="K68" s="490"/>
      <c r="L68" s="490"/>
      <c r="M68" s="491"/>
      <c r="O68" s="49"/>
    </row>
    <row r="69" spans="1:15" s="11" customFormat="1" ht="20.100000000000001" customHeight="1">
      <c r="A69" s="492"/>
      <c r="B69" s="493"/>
      <c r="C69" s="494"/>
      <c r="D69" s="176"/>
      <c r="E69" s="177"/>
      <c r="F69" s="192"/>
      <c r="G69" s="237"/>
      <c r="H69" s="193"/>
      <c r="I69" s="67">
        <f t="shared" ref="I69:I74" si="33">G69*D69*IF(F69="年額",1,H69)</f>
        <v>0</v>
      </c>
      <c r="J69" s="39" t="str">
        <f t="shared" ref="J69:J74" si="34">IF(ISERROR(1-(K69/I69)),"",1-(K69/I69))</f>
        <v/>
      </c>
      <c r="K69" s="243"/>
      <c r="L69" s="172"/>
      <c r="M69" s="188"/>
      <c r="O69" s="48"/>
    </row>
    <row r="70" spans="1:15" s="11" customFormat="1" ht="20.100000000000001" customHeight="1">
      <c r="A70" s="495"/>
      <c r="B70" s="496"/>
      <c r="C70" s="497"/>
      <c r="D70" s="176"/>
      <c r="E70" s="177"/>
      <c r="F70" s="169"/>
      <c r="G70" s="237"/>
      <c r="H70" s="194"/>
      <c r="I70" s="67">
        <f t="shared" si="33"/>
        <v>0</v>
      </c>
      <c r="J70" s="39" t="str">
        <f t="shared" si="34"/>
        <v/>
      </c>
      <c r="K70" s="245"/>
      <c r="L70" s="179"/>
      <c r="M70" s="188"/>
      <c r="O70" s="49"/>
    </row>
    <row r="71" spans="1:15" ht="20.100000000000001" customHeight="1">
      <c r="A71" s="495"/>
      <c r="B71" s="496"/>
      <c r="C71" s="497"/>
      <c r="D71" s="176"/>
      <c r="E71" s="177"/>
      <c r="F71" s="169"/>
      <c r="G71" s="237"/>
      <c r="H71" s="194"/>
      <c r="I71" s="67">
        <f t="shared" si="33"/>
        <v>0</v>
      </c>
      <c r="J71" s="39" t="str">
        <f t="shared" si="34"/>
        <v/>
      </c>
      <c r="K71" s="245"/>
      <c r="L71" s="179"/>
      <c r="M71" s="188"/>
      <c r="O71" s="49"/>
    </row>
    <row r="72" spans="1:15" ht="20.100000000000001" customHeight="1">
      <c r="A72" s="495"/>
      <c r="B72" s="496"/>
      <c r="C72" s="497"/>
      <c r="D72" s="176"/>
      <c r="E72" s="177"/>
      <c r="F72" s="169"/>
      <c r="G72" s="237"/>
      <c r="H72" s="194"/>
      <c r="I72" s="67">
        <f t="shared" si="33"/>
        <v>0</v>
      </c>
      <c r="J72" s="39" t="str">
        <f t="shared" si="34"/>
        <v/>
      </c>
      <c r="K72" s="245"/>
      <c r="L72" s="179"/>
      <c r="M72" s="188"/>
      <c r="N72" s="12"/>
      <c r="O72" s="49"/>
    </row>
    <row r="73" spans="1:15" ht="20.100000000000001" customHeight="1">
      <c r="A73" s="495"/>
      <c r="B73" s="496"/>
      <c r="C73" s="497"/>
      <c r="D73" s="176"/>
      <c r="E73" s="177"/>
      <c r="F73" s="169"/>
      <c r="G73" s="237"/>
      <c r="H73" s="194"/>
      <c r="I73" s="67">
        <f t="shared" si="33"/>
        <v>0</v>
      </c>
      <c r="J73" s="39" t="str">
        <f t="shared" si="34"/>
        <v/>
      </c>
      <c r="K73" s="245"/>
      <c r="L73" s="179"/>
      <c r="M73" s="188"/>
      <c r="N73" s="12"/>
      <c r="O73" s="49"/>
    </row>
    <row r="74" spans="1:15" ht="20.100000000000001" customHeight="1">
      <c r="A74" s="498"/>
      <c r="B74" s="499"/>
      <c r="C74" s="500"/>
      <c r="D74" s="176"/>
      <c r="E74" s="177"/>
      <c r="F74" s="169"/>
      <c r="G74" s="237"/>
      <c r="H74" s="194"/>
      <c r="I74" s="67">
        <f t="shared" si="33"/>
        <v>0</v>
      </c>
      <c r="J74" s="39" t="str">
        <f t="shared" si="34"/>
        <v/>
      </c>
      <c r="K74" s="245"/>
      <c r="L74" s="179"/>
      <c r="M74" s="188"/>
      <c r="N74" s="12"/>
      <c r="O74" s="49"/>
    </row>
    <row r="75" spans="1:15" ht="24.75" customHeight="1" thickBot="1">
      <c r="A75" s="479" t="s">
        <v>78</v>
      </c>
      <c r="B75" s="480"/>
      <c r="C75" s="480"/>
      <c r="D75" s="480"/>
      <c r="E75" s="480"/>
      <c r="F75" s="480"/>
      <c r="G75" s="480"/>
      <c r="H75" s="480"/>
      <c r="I75" s="481"/>
      <c r="J75" s="482">
        <f>SUM(K69:K74)</f>
        <v>0</v>
      </c>
      <c r="K75" s="483"/>
      <c r="L75" s="90"/>
      <c r="M75" s="199"/>
      <c r="N75" s="12"/>
      <c r="O75" s="69">
        <f>J75</f>
        <v>0</v>
      </c>
    </row>
    <row r="76" spans="1:15" ht="21.95" customHeight="1" thickBot="1">
      <c r="A76" s="484" t="s">
        <v>30</v>
      </c>
      <c r="B76" s="485"/>
      <c r="C76" s="485"/>
      <c r="D76" s="485"/>
      <c r="E76" s="485"/>
      <c r="F76" s="485"/>
      <c r="G76" s="485"/>
      <c r="H76" s="485"/>
      <c r="I76" s="486"/>
      <c r="J76" s="487">
        <f>SUM(I14:I66)</f>
        <v>0</v>
      </c>
      <c r="K76" s="488"/>
      <c r="L76" s="53"/>
      <c r="M76" s="200"/>
      <c r="N76" s="12"/>
      <c r="O76" s="49"/>
    </row>
    <row r="77" spans="1:15" ht="21.95" customHeight="1" thickTop="1" thickBot="1">
      <c r="A77" s="469" t="s">
        <v>29</v>
      </c>
      <c r="B77" s="470"/>
      <c r="C77" s="470"/>
      <c r="D77" s="470"/>
      <c r="E77" s="470"/>
      <c r="F77" s="470"/>
      <c r="G77" s="470"/>
      <c r="H77" s="470"/>
      <c r="I77" s="471"/>
      <c r="J77" s="472">
        <f>SUM(J20,J28,J44,J52,J59,J36,J67)</f>
        <v>0</v>
      </c>
      <c r="K77" s="473"/>
      <c r="L77" s="54"/>
      <c r="M77" s="201"/>
      <c r="N77" s="12"/>
      <c r="O77" s="48">
        <f>J77</f>
        <v>0</v>
      </c>
    </row>
    <row r="78" spans="1:15" ht="21.95" customHeight="1" thickTop="1" thickBot="1">
      <c r="A78" s="474" t="s">
        <v>68</v>
      </c>
      <c r="B78" s="475"/>
      <c r="C78" s="475"/>
      <c r="D78" s="475"/>
      <c r="E78" s="475"/>
      <c r="F78" s="475"/>
      <c r="G78" s="475"/>
      <c r="H78" s="475"/>
      <c r="I78" s="476"/>
      <c r="J78" s="477">
        <f>IF(ISERROR(1-(J77/J76)),0,(1-(J77/J76)))</f>
        <v>0</v>
      </c>
      <c r="K78" s="478"/>
      <c r="L78" s="55"/>
      <c r="M78" s="202"/>
      <c r="N78" s="12"/>
      <c r="O78" s="49"/>
    </row>
    <row r="79" spans="1:15">
      <c r="N79" s="12"/>
    </row>
    <row r="80" spans="1:15" hidden="1">
      <c r="D80" s="115">
        <f>集約版!E17</f>
        <v>3</v>
      </c>
      <c r="E80" s="304">
        <f>集約版!F17</f>
        <v>4</v>
      </c>
      <c r="F80" s="304">
        <f>集約版!G17</f>
        <v>5</v>
      </c>
      <c r="G80" s="304">
        <f>集約版!H17</f>
        <v>6</v>
      </c>
      <c r="H80" s="304">
        <f>集約版!I17</f>
        <v>7</v>
      </c>
      <c r="I80" s="304" t="str">
        <f>集約版!J17</f>
        <v>-</v>
      </c>
      <c r="J80" s="304" t="str">
        <f>集約版!K17</f>
        <v>-</v>
      </c>
      <c r="K80" s="304" t="str">
        <f>集約版!L17</f>
        <v>-</v>
      </c>
      <c r="L80" s="304" t="str">
        <f>集約版!M17</f>
        <v>-</v>
      </c>
      <c r="M80" s="304" t="str">
        <f>集約版!N17</f>
        <v>-</v>
      </c>
      <c r="N80" s="304" t="str">
        <f>集約版!O17</f>
        <v>-</v>
      </c>
      <c r="O80" s="304" t="str">
        <f>集約版!P17</f>
        <v>-</v>
      </c>
    </row>
    <row r="81" spans="2:15" hidden="1">
      <c r="B81" s="9" t="s">
        <v>112</v>
      </c>
      <c r="D81" s="114">
        <f t="shared" ref="D81:O81" si="35">SUMIF($L$14:$L$19,D$80,$K$14:$K$19)</f>
        <v>0</v>
      </c>
      <c r="E81" s="303">
        <f t="shared" si="35"/>
        <v>0</v>
      </c>
      <c r="F81" s="303">
        <f t="shared" si="35"/>
        <v>0</v>
      </c>
      <c r="G81" s="303">
        <f t="shared" si="35"/>
        <v>0</v>
      </c>
      <c r="H81" s="303">
        <f t="shared" si="35"/>
        <v>0</v>
      </c>
      <c r="I81" s="303">
        <f t="shared" si="35"/>
        <v>0</v>
      </c>
      <c r="J81" s="303">
        <f t="shared" si="35"/>
        <v>0</v>
      </c>
      <c r="K81" s="303">
        <f t="shared" si="35"/>
        <v>0</v>
      </c>
      <c r="L81" s="303">
        <f t="shared" si="35"/>
        <v>0</v>
      </c>
      <c r="M81" s="303">
        <f t="shared" si="35"/>
        <v>0</v>
      </c>
      <c r="N81" s="303">
        <f t="shared" si="35"/>
        <v>0</v>
      </c>
      <c r="O81" s="303">
        <f t="shared" si="35"/>
        <v>0</v>
      </c>
    </row>
    <row r="82" spans="2:15" hidden="1">
      <c r="B82" s="9" t="s">
        <v>113</v>
      </c>
      <c r="D82" s="114">
        <f t="shared" ref="D82:O82" si="36">SUMIF($L22:$L27,D$80,$K22:$K27)</f>
        <v>0</v>
      </c>
      <c r="E82" s="303">
        <f t="shared" si="36"/>
        <v>0</v>
      </c>
      <c r="F82" s="303">
        <f t="shared" si="36"/>
        <v>0</v>
      </c>
      <c r="G82" s="303">
        <f t="shared" si="36"/>
        <v>0</v>
      </c>
      <c r="H82" s="303">
        <f t="shared" si="36"/>
        <v>0</v>
      </c>
      <c r="I82" s="303">
        <f t="shared" si="36"/>
        <v>0</v>
      </c>
      <c r="J82" s="303">
        <f t="shared" si="36"/>
        <v>0</v>
      </c>
      <c r="K82" s="303">
        <f t="shared" si="36"/>
        <v>0</v>
      </c>
      <c r="L82" s="303">
        <f t="shared" si="36"/>
        <v>0</v>
      </c>
      <c r="M82" s="303">
        <f t="shared" si="36"/>
        <v>0</v>
      </c>
      <c r="N82" s="303">
        <f t="shared" si="36"/>
        <v>0</v>
      </c>
      <c r="O82" s="303">
        <f t="shared" si="36"/>
        <v>0</v>
      </c>
    </row>
    <row r="83" spans="2:15" hidden="1">
      <c r="B83" s="9" t="s">
        <v>114</v>
      </c>
      <c r="D83" s="114">
        <f t="shared" ref="D83:O83" si="37">SUMIF($L30:$L35,D$80,$K30:$K35)</f>
        <v>0</v>
      </c>
      <c r="E83" s="303">
        <f t="shared" si="37"/>
        <v>0</v>
      </c>
      <c r="F83" s="303">
        <f t="shared" si="37"/>
        <v>0</v>
      </c>
      <c r="G83" s="303">
        <f t="shared" si="37"/>
        <v>0</v>
      </c>
      <c r="H83" s="303">
        <f t="shared" si="37"/>
        <v>0</v>
      </c>
      <c r="I83" s="303">
        <f t="shared" si="37"/>
        <v>0</v>
      </c>
      <c r="J83" s="303">
        <f t="shared" si="37"/>
        <v>0</v>
      </c>
      <c r="K83" s="303">
        <f t="shared" si="37"/>
        <v>0</v>
      </c>
      <c r="L83" s="303">
        <f t="shared" si="37"/>
        <v>0</v>
      </c>
      <c r="M83" s="303">
        <f t="shared" si="37"/>
        <v>0</v>
      </c>
      <c r="N83" s="303">
        <f t="shared" si="37"/>
        <v>0</v>
      </c>
      <c r="O83" s="303">
        <f t="shared" si="37"/>
        <v>0</v>
      </c>
    </row>
    <row r="84" spans="2:15" hidden="1">
      <c r="B84" s="9" t="s">
        <v>116</v>
      </c>
      <c r="D84" s="114">
        <f t="shared" ref="D84:O84" si="38">SUMIF($L38:$L43,D$80,$K38:$K43)</f>
        <v>0</v>
      </c>
      <c r="E84" s="303">
        <f t="shared" si="38"/>
        <v>0</v>
      </c>
      <c r="F84" s="303">
        <f t="shared" si="38"/>
        <v>0</v>
      </c>
      <c r="G84" s="303">
        <f t="shared" si="38"/>
        <v>0</v>
      </c>
      <c r="H84" s="303">
        <f t="shared" si="38"/>
        <v>0</v>
      </c>
      <c r="I84" s="303">
        <f t="shared" si="38"/>
        <v>0</v>
      </c>
      <c r="J84" s="303">
        <f t="shared" si="38"/>
        <v>0</v>
      </c>
      <c r="K84" s="303">
        <f t="shared" si="38"/>
        <v>0</v>
      </c>
      <c r="L84" s="303">
        <f t="shared" si="38"/>
        <v>0</v>
      </c>
      <c r="M84" s="303">
        <f t="shared" si="38"/>
        <v>0</v>
      </c>
      <c r="N84" s="303">
        <f t="shared" si="38"/>
        <v>0</v>
      </c>
      <c r="O84" s="303">
        <f t="shared" si="38"/>
        <v>0</v>
      </c>
    </row>
    <row r="85" spans="2:15" hidden="1">
      <c r="B85" s="9" t="s">
        <v>117</v>
      </c>
      <c r="D85" s="114">
        <f t="shared" ref="D85:O85" si="39">SUMIF($L46:$L51,D$80,$K46:$K51)</f>
        <v>0</v>
      </c>
      <c r="E85" s="303">
        <f t="shared" si="39"/>
        <v>0</v>
      </c>
      <c r="F85" s="303">
        <f t="shared" si="39"/>
        <v>0</v>
      </c>
      <c r="G85" s="303">
        <f t="shared" si="39"/>
        <v>0</v>
      </c>
      <c r="H85" s="303">
        <f t="shared" si="39"/>
        <v>0</v>
      </c>
      <c r="I85" s="303">
        <f t="shared" si="39"/>
        <v>0</v>
      </c>
      <c r="J85" s="303">
        <f t="shared" si="39"/>
        <v>0</v>
      </c>
      <c r="K85" s="303">
        <f t="shared" si="39"/>
        <v>0</v>
      </c>
      <c r="L85" s="303">
        <f t="shared" si="39"/>
        <v>0</v>
      </c>
      <c r="M85" s="303">
        <f t="shared" si="39"/>
        <v>0</v>
      </c>
      <c r="N85" s="303">
        <f t="shared" si="39"/>
        <v>0</v>
      </c>
      <c r="O85" s="303">
        <f t="shared" si="39"/>
        <v>0</v>
      </c>
    </row>
    <row r="86" spans="2:15" hidden="1">
      <c r="B86" s="9" t="s">
        <v>119</v>
      </c>
      <c r="D86" s="114">
        <f t="shared" ref="D86:O86" si="40">SUMIF($L54:$L58,D$80,$K54:$K58)</f>
        <v>0</v>
      </c>
      <c r="E86" s="303">
        <f t="shared" si="40"/>
        <v>0</v>
      </c>
      <c r="F86" s="303">
        <f t="shared" si="40"/>
        <v>0</v>
      </c>
      <c r="G86" s="303">
        <f t="shared" si="40"/>
        <v>0</v>
      </c>
      <c r="H86" s="303">
        <f t="shared" si="40"/>
        <v>0</v>
      </c>
      <c r="I86" s="303">
        <f t="shared" si="40"/>
        <v>0</v>
      </c>
      <c r="J86" s="303">
        <f t="shared" si="40"/>
        <v>0</v>
      </c>
      <c r="K86" s="303">
        <f t="shared" si="40"/>
        <v>0</v>
      </c>
      <c r="L86" s="303">
        <f t="shared" si="40"/>
        <v>0</v>
      </c>
      <c r="M86" s="303">
        <f t="shared" si="40"/>
        <v>0</v>
      </c>
      <c r="N86" s="303">
        <f t="shared" si="40"/>
        <v>0</v>
      </c>
      <c r="O86" s="303">
        <f t="shared" si="40"/>
        <v>0</v>
      </c>
    </row>
    <row r="87" spans="2:15" hidden="1">
      <c r="B87" s="302" t="s">
        <v>178</v>
      </c>
      <c r="D87" s="114">
        <f t="shared" ref="D87:O87" si="41">SUMIF($L61:$L66,D$80,$K61:$K66)</f>
        <v>0</v>
      </c>
      <c r="E87" s="303">
        <f t="shared" si="41"/>
        <v>0</v>
      </c>
      <c r="F87" s="303">
        <f t="shared" si="41"/>
        <v>0</v>
      </c>
      <c r="G87" s="303">
        <f t="shared" si="41"/>
        <v>0</v>
      </c>
      <c r="H87" s="303">
        <f t="shared" si="41"/>
        <v>0</v>
      </c>
      <c r="I87" s="303">
        <f t="shared" si="41"/>
        <v>0</v>
      </c>
      <c r="J87" s="303">
        <f t="shared" si="41"/>
        <v>0</v>
      </c>
      <c r="K87" s="303">
        <f t="shared" si="41"/>
        <v>0</v>
      </c>
      <c r="L87" s="303">
        <f t="shared" si="41"/>
        <v>0</v>
      </c>
      <c r="M87" s="303">
        <f t="shared" si="41"/>
        <v>0</v>
      </c>
      <c r="N87" s="303">
        <f t="shared" si="41"/>
        <v>0</v>
      </c>
      <c r="O87" s="303">
        <f t="shared" si="41"/>
        <v>0</v>
      </c>
    </row>
    <row r="88" spans="2:15" hidden="1">
      <c r="B88" s="302" t="s">
        <v>242</v>
      </c>
      <c r="C88" s="302"/>
      <c r="D88" s="303">
        <f>SUMIF($L69:$L74,D$80,$K69:$K74)</f>
        <v>0</v>
      </c>
      <c r="E88" s="303">
        <f>SUMIF($L69:$L74,E$80,$K69:$K74)</f>
        <v>0</v>
      </c>
      <c r="F88" s="303">
        <f t="shared" ref="F88:O88" si="42">SUMIF($L69:$L74,F$80,$K69:$K74)</f>
        <v>0</v>
      </c>
      <c r="G88" s="303">
        <f t="shared" si="42"/>
        <v>0</v>
      </c>
      <c r="H88" s="303">
        <f t="shared" si="42"/>
        <v>0</v>
      </c>
      <c r="I88" s="303">
        <f t="shared" si="42"/>
        <v>0</v>
      </c>
      <c r="J88" s="303">
        <f t="shared" si="42"/>
        <v>0</v>
      </c>
      <c r="K88" s="303">
        <f t="shared" si="42"/>
        <v>0</v>
      </c>
      <c r="L88" s="303">
        <f t="shared" si="42"/>
        <v>0</v>
      </c>
      <c r="M88" s="303">
        <f t="shared" si="42"/>
        <v>0</v>
      </c>
      <c r="N88" s="303">
        <f t="shared" si="42"/>
        <v>0</v>
      </c>
      <c r="O88" s="303">
        <f t="shared" si="42"/>
        <v>0</v>
      </c>
    </row>
    <row r="89" spans="2:15" hidden="1">
      <c r="D89" s="114">
        <f>SUM(D81:D87)</f>
        <v>0</v>
      </c>
      <c r="E89" s="303">
        <f>SUM(E81:E87)</f>
        <v>0</v>
      </c>
      <c r="F89" s="303">
        <f t="shared" ref="F89:M89" si="43">SUM(F81:F87)</f>
        <v>0</v>
      </c>
      <c r="G89" s="303">
        <f t="shared" si="43"/>
        <v>0</v>
      </c>
      <c r="H89" s="303">
        <f t="shared" si="43"/>
        <v>0</v>
      </c>
      <c r="I89" s="303">
        <f t="shared" si="43"/>
        <v>0</v>
      </c>
      <c r="J89" s="303">
        <f t="shared" si="43"/>
        <v>0</v>
      </c>
      <c r="K89" s="303">
        <f t="shared" si="43"/>
        <v>0</v>
      </c>
      <c r="L89" s="303">
        <f t="shared" si="43"/>
        <v>0</v>
      </c>
      <c r="M89" s="303">
        <f t="shared" si="43"/>
        <v>0</v>
      </c>
      <c r="N89" s="303">
        <f t="shared" ref="N89" si="44">SUM(N81:N87)</f>
        <v>0</v>
      </c>
      <c r="O89" s="303">
        <f t="shared" ref="O89" si="45">SUM(O81:O87)</f>
        <v>0</v>
      </c>
    </row>
    <row r="90" spans="2:15" hidden="1"/>
  </sheetData>
  <sheetProtection insertRows="0" deleteRows="0"/>
  <mergeCells count="96">
    <mergeCell ref="A73:C73"/>
    <mergeCell ref="A57:C57"/>
    <mergeCell ref="A58:C58"/>
    <mergeCell ref="A63:C63"/>
    <mergeCell ref="A64:C64"/>
    <mergeCell ref="A65:C65"/>
    <mergeCell ref="A66:C66"/>
    <mergeCell ref="A41:C41"/>
    <mergeCell ref="A42:C42"/>
    <mergeCell ref="A43:C43"/>
    <mergeCell ref="A48:C48"/>
    <mergeCell ref="A49:C49"/>
    <mergeCell ref="A19:C19"/>
    <mergeCell ref="A27:C27"/>
    <mergeCell ref="A33:C33"/>
    <mergeCell ref="A34:C34"/>
    <mergeCell ref="A35:C35"/>
    <mergeCell ref="A25:C25"/>
    <mergeCell ref="A26:C26"/>
    <mergeCell ref="A22:C22"/>
    <mergeCell ref="A23:C23"/>
    <mergeCell ref="A24:C24"/>
    <mergeCell ref="A51:C51"/>
    <mergeCell ref="A55:C55"/>
    <mergeCell ref="A45:M45"/>
    <mergeCell ref="A46:C46"/>
    <mergeCell ref="A47:C47"/>
    <mergeCell ref="J52:K52"/>
    <mergeCell ref="A53:M53"/>
    <mergeCell ref="A54:C54"/>
    <mergeCell ref="A50:C50"/>
    <mergeCell ref="J59:K59"/>
    <mergeCell ref="A60:M60"/>
    <mergeCell ref="A61:C61"/>
    <mergeCell ref="A62:C62"/>
    <mergeCell ref="A59:I59"/>
    <mergeCell ref="A56:C56"/>
    <mergeCell ref="A44:I44"/>
    <mergeCell ref="J44:K44"/>
    <mergeCell ref="A52:I52"/>
    <mergeCell ref="A5:B5"/>
    <mergeCell ref="C5:E5"/>
    <mergeCell ref="A14:C14"/>
    <mergeCell ref="A15:C15"/>
    <mergeCell ref="A10:B10"/>
    <mergeCell ref="C10:E10"/>
    <mergeCell ref="A20:I20"/>
    <mergeCell ref="J20:K20"/>
    <mergeCell ref="A21:M21"/>
    <mergeCell ref="A16:C16"/>
    <mergeCell ref="A17:C17"/>
    <mergeCell ref="A18:C18"/>
    <mergeCell ref="A1:H2"/>
    <mergeCell ref="A12:C12"/>
    <mergeCell ref="A13:M13"/>
    <mergeCell ref="I3:M10"/>
    <mergeCell ref="A6:B6"/>
    <mergeCell ref="C6:E6"/>
    <mergeCell ref="A7:B7"/>
    <mergeCell ref="C7:E7"/>
    <mergeCell ref="A3:B3"/>
    <mergeCell ref="C3:D3"/>
    <mergeCell ref="A4:B4"/>
    <mergeCell ref="C4:E4"/>
    <mergeCell ref="A8:B8"/>
    <mergeCell ref="C8:E8"/>
    <mergeCell ref="A9:B9"/>
    <mergeCell ref="C9:E9"/>
    <mergeCell ref="A39:C39"/>
    <mergeCell ref="A40:C40"/>
    <mergeCell ref="A28:I28"/>
    <mergeCell ref="J28:K28"/>
    <mergeCell ref="A37:M37"/>
    <mergeCell ref="A38:C38"/>
    <mergeCell ref="A29:M29"/>
    <mergeCell ref="A30:C30"/>
    <mergeCell ref="A31:C31"/>
    <mergeCell ref="A36:I36"/>
    <mergeCell ref="J36:K36"/>
    <mergeCell ref="A32:C32"/>
    <mergeCell ref="A77:I77"/>
    <mergeCell ref="J77:K77"/>
    <mergeCell ref="A78:I78"/>
    <mergeCell ref="J78:K78"/>
    <mergeCell ref="A67:I67"/>
    <mergeCell ref="J67:K67"/>
    <mergeCell ref="A76:I76"/>
    <mergeCell ref="J76:K76"/>
    <mergeCell ref="A68:M68"/>
    <mergeCell ref="A69:C69"/>
    <mergeCell ref="A70:C70"/>
    <mergeCell ref="A74:C74"/>
    <mergeCell ref="A75:I75"/>
    <mergeCell ref="J75:K75"/>
    <mergeCell ref="A71:C71"/>
    <mergeCell ref="A72:C72"/>
  </mergeCells>
  <phoneticPr fontId="2"/>
  <conditionalFormatting sqref="H14:H19 H22:H27 H30:H35 H38:H43 H46:H51 H54:H58 H61:H66">
    <cfRule type="expression" dxfId="77" priority="8" stopIfTrue="1">
      <formula>$F14="年額"</formula>
    </cfRule>
  </conditionalFormatting>
  <conditionalFormatting sqref="C6:E6 C8:E8 C10:E10">
    <cfRule type="expression" dxfId="76" priority="10">
      <formula>AND($C$5&lt;&gt;"",$C6="")</formula>
    </cfRule>
  </conditionalFormatting>
  <conditionalFormatting sqref="D14:H19 K14:L19 D22:H27 K22:L27 D30:H35 K30:L35 D38:H43 K38:L43 D46:H51 K46:L51 D54:H58 K54:L58 D61:H66 K61:L66">
    <cfRule type="expression" dxfId="75" priority="9">
      <formula>AND($A14&lt;&gt;"",D14="")</formula>
    </cfRule>
  </conditionalFormatting>
  <conditionalFormatting sqref="C7:E7">
    <cfRule type="expression" dxfId="74" priority="7">
      <formula>AND($C$5&lt;&gt;"",$C7="")</formula>
    </cfRule>
  </conditionalFormatting>
  <conditionalFormatting sqref="C6:E8 C10:E10">
    <cfRule type="expression" dxfId="73" priority="6">
      <formula>AND($C$5&lt;&gt;"",$C6="")</formula>
    </cfRule>
  </conditionalFormatting>
  <conditionalFormatting sqref="C9:E9">
    <cfRule type="expression" dxfId="72" priority="4">
      <formula>AND($C$5&lt;&gt;"",$C9="")</formula>
    </cfRule>
  </conditionalFormatting>
  <conditionalFormatting sqref="C9:E9">
    <cfRule type="expression" dxfId="71" priority="3">
      <formula>AND($C$6&lt;&gt;"",$C9="")</formula>
    </cfRule>
  </conditionalFormatting>
  <conditionalFormatting sqref="H69:H74">
    <cfRule type="expression" dxfId="70" priority="1" stopIfTrue="1">
      <formula>$F69="年額"</formula>
    </cfRule>
  </conditionalFormatting>
  <conditionalFormatting sqref="D69:H74 K69:L74">
    <cfRule type="expression" dxfId="69" priority="2">
      <formula>AND($A69&lt;&gt;"",D69="")</formula>
    </cfRule>
  </conditionalFormatting>
  <dataValidations count="2">
    <dataValidation type="list" allowBlank="1" showInputMessage="1" showErrorMessage="1" sqref="F61:F66 F54:F58 F46:F51 F38:F43 F30:F35 F22:F27 F14:F19 F69:F74">
      <formula1>"月額,年額"</formula1>
    </dataValidation>
    <dataValidation allowBlank="1" showInputMessage="1" showErrorMessage="1" prompt="※税抜_x000a_　　・円　" sqref="G6 G14:G19 K14:K19 G22:G27 K22:K27 G30:G35 K30:K35 G38:G43 K38:K43 G46:G51 K46:K51 G54:G58 K54:K58 G61:G66 K61:K66 G69:G74 K69:K74"/>
  </dataValidations>
  <printOptions horizontalCentered="1"/>
  <pageMargins left="0.70866141732283472" right="0.70866141732283472" top="0.74803149606299213" bottom="0.74803149606299213" header="0.31496062992125984" footer="0.31496062992125984"/>
  <pageSetup paperSize="9" scale="44" orientation="portrait"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4"/>
  <sheetViews>
    <sheetView showGridLines="0" view="pageBreakPreview" zoomScale="70" zoomScaleNormal="70" zoomScaleSheetLayoutView="70" workbookViewId="0">
      <selection activeCell="A3" sqref="A3:B3"/>
    </sheetView>
  </sheetViews>
  <sheetFormatPr defaultColWidth="9" defaultRowHeight="13.5"/>
  <cols>
    <col min="1" max="1" width="2.375" style="12" customWidth="1"/>
    <col min="2" max="2" width="21.25" style="9" customWidth="1"/>
    <col min="3" max="3" width="23.125" style="9" customWidth="1"/>
    <col min="4" max="5" width="9.375" style="9" customWidth="1"/>
    <col min="6" max="7" width="12.625" style="9" customWidth="1"/>
    <col min="8" max="8" width="9.375" style="9" customWidth="1"/>
    <col min="9" max="9" width="12.625" style="9" customWidth="1"/>
    <col min="10" max="10" width="9.875" style="9" customWidth="1"/>
    <col min="11" max="11" width="31.25" style="9" customWidth="1"/>
    <col min="12" max="12" width="9.875" style="11" hidden="1" customWidth="1"/>
    <col min="13" max="13" width="20.25" style="12" hidden="1" customWidth="1"/>
    <col min="14" max="15" width="9" style="12" customWidth="1"/>
    <col min="16" max="16" width="9.25" style="12" bestFit="1" customWidth="1"/>
    <col min="17" max="16384" width="9" style="12"/>
  </cols>
  <sheetData>
    <row r="1" spans="1:25" s="3" customFormat="1" ht="15" customHeight="1">
      <c r="A1" s="501" t="s">
        <v>251</v>
      </c>
      <c r="B1" s="501"/>
      <c r="C1" s="501"/>
      <c r="D1" s="501"/>
      <c r="E1" s="501"/>
      <c r="F1" s="501"/>
      <c r="G1" s="147"/>
      <c r="H1" s="1"/>
      <c r="I1" s="1"/>
      <c r="J1" s="1"/>
      <c r="K1" s="1"/>
      <c r="L1" s="2"/>
    </row>
    <row r="2" spans="1:25" s="3" customFormat="1" ht="15" customHeight="1" thickBot="1">
      <c r="A2" s="501"/>
      <c r="B2" s="501"/>
      <c r="C2" s="501"/>
      <c r="D2" s="501"/>
      <c r="E2" s="501"/>
      <c r="F2" s="501"/>
      <c r="G2" s="147"/>
      <c r="H2" s="1"/>
      <c r="I2" s="1"/>
      <c r="J2" s="1"/>
      <c r="K2" s="1"/>
      <c r="L2" s="2"/>
    </row>
    <row r="3" spans="1:25" s="3" customFormat="1" ht="20.100000000000001" customHeight="1">
      <c r="A3" s="424" t="s">
        <v>126</v>
      </c>
      <c r="B3" s="425"/>
      <c r="C3" s="524" t="str">
        <f>IF(調達管理番号1="","",調達管理番号1)</f>
        <v/>
      </c>
      <c r="D3" s="525"/>
      <c r="E3" s="265" t="str">
        <f>IF(調達管理番号2="","",調達管理番号2)</f>
        <v/>
      </c>
      <c r="F3" s="57"/>
      <c r="G3" s="508" t="s">
        <v>128</v>
      </c>
      <c r="H3" s="509"/>
      <c r="I3" s="509"/>
      <c r="J3" s="509"/>
      <c r="K3" s="510"/>
      <c r="L3" s="2"/>
    </row>
    <row r="4" spans="1:25" s="3" customFormat="1" ht="20.100000000000001" customHeight="1">
      <c r="A4" s="426" t="s">
        <v>86</v>
      </c>
      <c r="B4" s="427"/>
      <c r="C4" s="536" t="str">
        <f>IF(システムID="","",システムID)</f>
        <v/>
      </c>
      <c r="D4" s="536"/>
      <c r="E4" s="537"/>
      <c r="F4" s="66"/>
      <c r="G4" s="511"/>
      <c r="H4" s="512"/>
      <c r="I4" s="512"/>
      <c r="J4" s="512"/>
      <c r="K4" s="513"/>
      <c r="L4" s="2"/>
    </row>
    <row r="5" spans="1:25" s="3" customFormat="1" ht="20.100000000000001" customHeight="1">
      <c r="A5" s="426" t="s">
        <v>53</v>
      </c>
      <c r="B5" s="427"/>
      <c r="C5" s="536" t="str">
        <f>IF(システム名="","",システム名)</f>
        <v>Wi-Fi型スマートロックシステム</v>
      </c>
      <c r="D5" s="536"/>
      <c r="E5" s="537"/>
      <c r="F5" s="16"/>
      <c r="G5" s="511"/>
      <c r="H5" s="512"/>
      <c r="I5" s="512"/>
      <c r="J5" s="512"/>
      <c r="K5" s="513"/>
      <c r="L5" s="2"/>
    </row>
    <row r="6" spans="1:25" s="3" customFormat="1" ht="19.5" customHeight="1">
      <c r="A6" s="428" t="s">
        <v>109</v>
      </c>
      <c r="B6" s="427"/>
      <c r="C6" s="536" t="str">
        <f>IF(企画種別="","",企画種別)</f>
        <v>新規構築</v>
      </c>
      <c r="D6" s="536"/>
      <c r="E6" s="537"/>
      <c r="F6" s="6"/>
      <c r="G6" s="511"/>
      <c r="H6" s="512"/>
      <c r="I6" s="512"/>
      <c r="J6" s="512"/>
      <c r="K6" s="513"/>
      <c r="L6" s="2"/>
      <c r="N6" s="29"/>
      <c r="O6" s="29"/>
      <c r="P6" s="29"/>
      <c r="Q6" s="29"/>
      <c r="R6" s="29"/>
      <c r="U6" s="30"/>
    </row>
    <row r="7" spans="1:25" s="3" customFormat="1" ht="20.100000000000001" customHeight="1">
      <c r="A7" s="426" t="s">
        <v>70</v>
      </c>
      <c r="B7" s="427"/>
      <c r="C7" s="536" t="str">
        <f>IF(担当課="","",担当課)</f>
        <v>企画財政部財産活用課　渡部</v>
      </c>
      <c r="D7" s="536"/>
      <c r="E7" s="537"/>
      <c r="F7" s="6"/>
      <c r="G7" s="511"/>
      <c r="H7" s="512"/>
      <c r="I7" s="512"/>
      <c r="J7" s="512"/>
      <c r="K7" s="513"/>
      <c r="L7" s="2"/>
      <c r="N7" s="29"/>
      <c r="O7" s="29"/>
      <c r="P7" s="29"/>
      <c r="Q7" s="29"/>
      <c r="R7" s="29"/>
      <c r="U7" s="30"/>
    </row>
    <row r="8" spans="1:25" s="3" customFormat="1" ht="20.100000000000001" customHeight="1">
      <c r="A8" s="426" t="s">
        <v>89</v>
      </c>
      <c r="B8" s="427"/>
      <c r="C8" s="429"/>
      <c r="D8" s="429"/>
      <c r="E8" s="430"/>
      <c r="F8" s="6"/>
      <c r="G8" s="511"/>
      <c r="H8" s="512"/>
      <c r="I8" s="512"/>
      <c r="J8" s="512"/>
      <c r="K8" s="513"/>
      <c r="L8" s="2"/>
      <c r="N8" s="29"/>
      <c r="O8" s="29"/>
      <c r="P8" s="29"/>
      <c r="Q8" s="29"/>
      <c r="R8" s="29"/>
      <c r="U8" s="30"/>
    </row>
    <row r="9" spans="1:25" s="3" customFormat="1" ht="20.100000000000001" customHeight="1">
      <c r="A9" s="426" t="s">
        <v>54</v>
      </c>
      <c r="B9" s="427"/>
      <c r="C9" s="526"/>
      <c r="D9" s="526"/>
      <c r="E9" s="527"/>
      <c r="F9" s="8"/>
      <c r="G9" s="511"/>
      <c r="H9" s="512"/>
      <c r="I9" s="512"/>
      <c r="J9" s="512"/>
      <c r="K9" s="513"/>
      <c r="L9" s="2"/>
      <c r="N9" s="29"/>
      <c r="O9" s="29"/>
      <c r="P9" s="29"/>
      <c r="Q9" s="29"/>
      <c r="R9" s="29"/>
      <c r="S9" s="31"/>
      <c r="T9" s="18"/>
      <c r="U9" s="18"/>
      <c r="V9" s="18"/>
      <c r="W9" s="31"/>
      <c r="X9" s="8"/>
      <c r="Y9" s="2"/>
    </row>
    <row r="10" spans="1:25" s="3" customFormat="1" ht="19.5" customHeight="1" thickBot="1">
      <c r="A10" s="460" t="s">
        <v>26</v>
      </c>
      <c r="B10" s="461"/>
      <c r="C10" s="462"/>
      <c r="D10" s="462"/>
      <c r="E10" s="463"/>
      <c r="F10" s="1"/>
      <c r="G10" s="514"/>
      <c r="H10" s="515"/>
      <c r="I10" s="515"/>
      <c r="J10" s="515"/>
      <c r="K10" s="516"/>
      <c r="L10" s="2"/>
      <c r="P10" s="18"/>
      <c r="Q10" s="18"/>
      <c r="R10" s="18"/>
      <c r="S10" s="18"/>
      <c r="Y10" s="2"/>
    </row>
    <row r="11" spans="1:25" s="3" customFormat="1" ht="15" customHeight="1" thickBot="1">
      <c r="B11" s="1"/>
      <c r="C11" s="1"/>
      <c r="D11" s="1"/>
      <c r="E11" s="1"/>
      <c r="F11" s="1"/>
      <c r="G11" s="1" t="s">
        <v>90</v>
      </c>
      <c r="H11" s="1"/>
      <c r="I11" s="1"/>
      <c r="J11" s="1"/>
      <c r="K11" s="19" t="s">
        <v>38</v>
      </c>
      <c r="L11" s="2"/>
    </row>
    <row r="12" spans="1:25" ht="28.5" customHeight="1">
      <c r="A12" s="502" t="s">
        <v>27</v>
      </c>
      <c r="B12" s="503"/>
      <c r="C12" s="504"/>
      <c r="D12" s="20" t="s">
        <v>41</v>
      </c>
      <c r="E12" s="21" t="s">
        <v>28</v>
      </c>
      <c r="F12" s="22" t="s">
        <v>31</v>
      </c>
      <c r="G12" s="23" t="s">
        <v>24</v>
      </c>
      <c r="H12" s="23" t="s">
        <v>1</v>
      </c>
      <c r="I12" s="24" t="s">
        <v>42</v>
      </c>
      <c r="J12" s="51" t="s">
        <v>82</v>
      </c>
      <c r="K12" s="117" t="s">
        <v>4</v>
      </c>
      <c r="M12" s="45" t="s">
        <v>80</v>
      </c>
    </row>
    <row r="13" spans="1:25" ht="18.75" customHeight="1">
      <c r="A13" s="259" t="s">
        <v>76</v>
      </c>
      <c r="B13" s="260"/>
      <c r="C13" s="260"/>
      <c r="D13" s="260"/>
      <c r="E13" s="260"/>
      <c r="F13" s="260"/>
      <c r="G13" s="260"/>
      <c r="H13" s="260"/>
      <c r="I13" s="260"/>
      <c r="J13" s="260"/>
      <c r="K13" s="261"/>
      <c r="M13" s="46"/>
    </row>
    <row r="14" spans="1:25" ht="20.100000000000001" customHeight="1">
      <c r="A14" s="549"/>
      <c r="B14" s="550"/>
      <c r="C14" s="551"/>
      <c r="D14" s="166"/>
      <c r="E14" s="167"/>
      <c r="F14" s="239"/>
      <c r="G14" s="247">
        <f t="shared" ref="G14:G23" si="0">F14*D14</f>
        <v>0</v>
      </c>
      <c r="H14" s="38" t="str">
        <f>IF(ISERROR(1-(I14/G14)),"",1-(I14/G14))</f>
        <v/>
      </c>
      <c r="I14" s="242"/>
      <c r="J14" s="170"/>
      <c r="K14" s="171"/>
      <c r="M14" s="46"/>
    </row>
    <row r="15" spans="1:25" ht="20.100000000000001" customHeight="1">
      <c r="A15" s="495"/>
      <c r="B15" s="496"/>
      <c r="C15" s="497"/>
      <c r="D15" s="168"/>
      <c r="E15" s="169"/>
      <c r="F15" s="240"/>
      <c r="G15" s="247">
        <f t="shared" si="0"/>
        <v>0</v>
      </c>
      <c r="H15" s="39" t="str">
        <f t="shared" ref="H15:H23" si="1">IF(ISERROR(1-(I15/G15)),"",1-(I15/G15))</f>
        <v/>
      </c>
      <c r="I15" s="243"/>
      <c r="J15" s="172"/>
      <c r="K15" s="173"/>
      <c r="M15" s="46"/>
    </row>
    <row r="16" spans="1:25" ht="20.100000000000001" customHeight="1">
      <c r="A16" s="495"/>
      <c r="B16" s="496"/>
      <c r="C16" s="497"/>
      <c r="D16" s="168"/>
      <c r="E16" s="169"/>
      <c r="F16" s="240"/>
      <c r="G16" s="247">
        <f t="shared" si="0"/>
        <v>0</v>
      </c>
      <c r="H16" s="39" t="str">
        <f t="shared" si="1"/>
        <v/>
      </c>
      <c r="I16" s="243"/>
      <c r="J16" s="172"/>
      <c r="K16" s="173"/>
      <c r="M16" s="46"/>
    </row>
    <row r="17" spans="1:13" ht="20.100000000000001" customHeight="1">
      <c r="A17" s="495"/>
      <c r="B17" s="496"/>
      <c r="C17" s="497"/>
      <c r="D17" s="168"/>
      <c r="E17" s="169"/>
      <c r="F17" s="241"/>
      <c r="G17" s="247">
        <f t="shared" si="0"/>
        <v>0</v>
      </c>
      <c r="H17" s="39" t="str">
        <f t="shared" si="1"/>
        <v/>
      </c>
      <c r="I17" s="243"/>
      <c r="J17" s="172"/>
      <c r="K17" s="173"/>
      <c r="M17" s="46"/>
    </row>
    <row r="18" spans="1:13" ht="20.100000000000001" customHeight="1">
      <c r="A18" s="495"/>
      <c r="B18" s="496"/>
      <c r="C18" s="497"/>
      <c r="D18" s="168"/>
      <c r="E18" s="169"/>
      <c r="F18" s="241"/>
      <c r="G18" s="247">
        <f t="shared" si="0"/>
        <v>0</v>
      </c>
      <c r="H18" s="39" t="str">
        <f t="shared" si="1"/>
        <v/>
      </c>
      <c r="I18" s="243"/>
      <c r="J18" s="172"/>
      <c r="K18" s="173"/>
      <c r="M18" s="46"/>
    </row>
    <row r="19" spans="1:13" ht="20.100000000000001" customHeight="1">
      <c r="A19" s="495"/>
      <c r="B19" s="496"/>
      <c r="C19" s="497"/>
      <c r="D19" s="168"/>
      <c r="E19" s="169"/>
      <c r="F19" s="241"/>
      <c r="G19" s="247">
        <f t="shared" si="0"/>
        <v>0</v>
      </c>
      <c r="H19" s="39" t="str">
        <f t="shared" si="1"/>
        <v/>
      </c>
      <c r="I19" s="243"/>
      <c r="J19" s="172"/>
      <c r="K19" s="173"/>
      <c r="M19" s="46"/>
    </row>
    <row r="20" spans="1:13" ht="20.100000000000001" customHeight="1">
      <c r="A20" s="495"/>
      <c r="B20" s="496"/>
      <c r="C20" s="497"/>
      <c r="D20" s="168"/>
      <c r="E20" s="169"/>
      <c r="F20" s="241"/>
      <c r="G20" s="247">
        <f t="shared" si="0"/>
        <v>0</v>
      </c>
      <c r="H20" s="39" t="str">
        <f t="shared" si="1"/>
        <v/>
      </c>
      <c r="I20" s="243"/>
      <c r="J20" s="172"/>
      <c r="K20" s="173"/>
      <c r="M20" s="46"/>
    </row>
    <row r="21" spans="1:13" ht="20.100000000000001" customHeight="1">
      <c r="A21" s="495"/>
      <c r="B21" s="496"/>
      <c r="C21" s="497"/>
      <c r="D21" s="168"/>
      <c r="E21" s="169"/>
      <c r="F21" s="241"/>
      <c r="G21" s="247">
        <f t="shared" si="0"/>
        <v>0</v>
      </c>
      <c r="H21" s="39" t="str">
        <f t="shared" si="1"/>
        <v/>
      </c>
      <c r="I21" s="243"/>
      <c r="J21" s="172"/>
      <c r="K21" s="173"/>
      <c r="M21" s="46"/>
    </row>
    <row r="22" spans="1:13" s="26" customFormat="1" ht="20.100000000000001" customHeight="1">
      <c r="A22" s="495"/>
      <c r="B22" s="496"/>
      <c r="C22" s="497"/>
      <c r="D22" s="168"/>
      <c r="E22" s="169"/>
      <c r="F22" s="240"/>
      <c r="G22" s="247">
        <f t="shared" si="0"/>
        <v>0</v>
      </c>
      <c r="H22" s="39" t="str">
        <f t="shared" si="1"/>
        <v/>
      </c>
      <c r="I22" s="243"/>
      <c r="J22" s="172"/>
      <c r="K22" s="173"/>
      <c r="L22" s="25"/>
      <c r="M22" s="47"/>
    </row>
    <row r="23" spans="1:13" ht="20.100000000000001" customHeight="1">
      <c r="A23" s="495"/>
      <c r="B23" s="496"/>
      <c r="C23" s="497"/>
      <c r="D23" s="168"/>
      <c r="E23" s="169"/>
      <c r="F23" s="240"/>
      <c r="G23" s="247">
        <f t="shared" si="0"/>
        <v>0</v>
      </c>
      <c r="H23" s="39" t="str">
        <f t="shared" si="1"/>
        <v/>
      </c>
      <c r="I23" s="243"/>
      <c r="J23" s="172"/>
      <c r="K23" s="174"/>
      <c r="M23" s="46"/>
    </row>
    <row r="24" spans="1:13" s="11" customFormat="1" ht="24.75" customHeight="1" thickBot="1">
      <c r="A24" s="256" t="s">
        <v>78</v>
      </c>
      <c r="B24" s="257"/>
      <c r="C24" s="257"/>
      <c r="D24" s="257"/>
      <c r="E24" s="257"/>
      <c r="F24" s="257"/>
      <c r="G24" s="258"/>
      <c r="H24" s="538">
        <f>SUM(I14:I23)</f>
        <v>0</v>
      </c>
      <c r="I24" s="539"/>
      <c r="J24" s="52"/>
      <c r="K24" s="175"/>
      <c r="M24" s="69">
        <f>H24</f>
        <v>0</v>
      </c>
    </row>
    <row r="25" spans="1:13" ht="18.75" customHeight="1">
      <c r="A25" s="259" t="s">
        <v>77</v>
      </c>
      <c r="B25" s="260"/>
      <c r="C25" s="260"/>
      <c r="D25" s="260"/>
      <c r="E25" s="260"/>
      <c r="F25" s="260"/>
      <c r="G25" s="260"/>
      <c r="H25" s="260"/>
      <c r="I25" s="260"/>
      <c r="J25" s="260"/>
      <c r="K25" s="261"/>
      <c r="M25" s="46"/>
    </row>
    <row r="26" spans="1:13" ht="20.100000000000001" customHeight="1">
      <c r="A26" s="549"/>
      <c r="B26" s="550"/>
      <c r="C26" s="551"/>
      <c r="D26" s="166"/>
      <c r="E26" s="167"/>
      <c r="F26" s="239"/>
      <c r="G26" s="247">
        <f t="shared" ref="G26:G35" si="2">F26*D26</f>
        <v>0</v>
      </c>
      <c r="H26" s="38" t="str">
        <f>IF(ISERROR(1-(I26/G26)),"",1-(I26/G26))</f>
        <v/>
      </c>
      <c r="I26" s="242"/>
      <c r="J26" s="170"/>
      <c r="K26" s="171"/>
      <c r="M26" s="46"/>
    </row>
    <row r="27" spans="1:13" ht="20.100000000000001" customHeight="1">
      <c r="A27" s="495"/>
      <c r="B27" s="496"/>
      <c r="C27" s="497"/>
      <c r="D27" s="168"/>
      <c r="E27" s="169"/>
      <c r="F27" s="240"/>
      <c r="G27" s="247">
        <f t="shared" si="2"/>
        <v>0</v>
      </c>
      <c r="H27" s="39" t="str">
        <f>IF(ISERROR(1-(I27/G27)),"",1-(I27/G27))</f>
        <v/>
      </c>
      <c r="I27" s="243"/>
      <c r="J27" s="172"/>
      <c r="K27" s="173"/>
      <c r="M27" s="46"/>
    </row>
    <row r="28" spans="1:13" ht="20.100000000000001" customHeight="1">
      <c r="A28" s="495"/>
      <c r="B28" s="496"/>
      <c r="C28" s="497"/>
      <c r="D28" s="168"/>
      <c r="E28" s="169"/>
      <c r="F28" s="240"/>
      <c r="G28" s="247">
        <f t="shared" si="2"/>
        <v>0</v>
      </c>
      <c r="H28" s="39" t="str">
        <f t="shared" ref="H28:H35" si="3">IF(ISERROR(1-(I28/G28)),"",1-(I28/G28))</f>
        <v/>
      </c>
      <c r="I28" s="243"/>
      <c r="J28" s="172"/>
      <c r="K28" s="173"/>
      <c r="M28" s="46"/>
    </row>
    <row r="29" spans="1:13" ht="20.100000000000001" customHeight="1">
      <c r="A29" s="495"/>
      <c r="B29" s="496"/>
      <c r="C29" s="497"/>
      <c r="D29" s="168"/>
      <c r="E29" s="169"/>
      <c r="F29" s="240"/>
      <c r="G29" s="247">
        <f t="shared" si="2"/>
        <v>0</v>
      </c>
      <c r="H29" s="39" t="str">
        <f t="shared" si="3"/>
        <v/>
      </c>
      <c r="I29" s="243"/>
      <c r="J29" s="172"/>
      <c r="K29" s="173"/>
      <c r="M29" s="46"/>
    </row>
    <row r="30" spans="1:13" ht="20.100000000000001" customHeight="1">
      <c r="A30" s="495"/>
      <c r="B30" s="496"/>
      <c r="C30" s="497"/>
      <c r="D30" s="168"/>
      <c r="E30" s="169"/>
      <c r="F30" s="240"/>
      <c r="G30" s="247">
        <f t="shared" si="2"/>
        <v>0</v>
      </c>
      <c r="H30" s="39" t="str">
        <f t="shared" si="3"/>
        <v/>
      </c>
      <c r="I30" s="243"/>
      <c r="J30" s="172"/>
      <c r="K30" s="173"/>
      <c r="M30" s="46"/>
    </row>
    <row r="31" spans="1:13" ht="20.100000000000001" customHeight="1">
      <c r="A31" s="495"/>
      <c r="B31" s="496"/>
      <c r="C31" s="497"/>
      <c r="D31" s="168"/>
      <c r="E31" s="169"/>
      <c r="F31" s="240"/>
      <c r="G31" s="247">
        <f t="shared" si="2"/>
        <v>0</v>
      </c>
      <c r="H31" s="39" t="str">
        <f t="shared" si="3"/>
        <v/>
      </c>
      <c r="I31" s="243"/>
      <c r="J31" s="172"/>
      <c r="K31" s="173"/>
      <c r="M31" s="46"/>
    </row>
    <row r="32" spans="1:13" ht="20.100000000000001" customHeight="1">
      <c r="A32" s="495"/>
      <c r="B32" s="496"/>
      <c r="C32" s="497"/>
      <c r="D32" s="168"/>
      <c r="E32" s="169"/>
      <c r="F32" s="240"/>
      <c r="G32" s="247">
        <f t="shared" si="2"/>
        <v>0</v>
      </c>
      <c r="H32" s="39" t="str">
        <f t="shared" si="3"/>
        <v/>
      </c>
      <c r="I32" s="243"/>
      <c r="J32" s="172"/>
      <c r="K32" s="173"/>
      <c r="M32" s="46"/>
    </row>
    <row r="33" spans="1:13" s="26" customFormat="1" ht="20.100000000000001" customHeight="1">
      <c r="A33" s="495"/>
      <c r="B33" s="496"/>
      <c r="C33" s="497"/>
      <c r="D33" s="168"/>
      <c r="E33" s="169"/>
      <c r="F33" s="240"/>
      <c r="G33" s="247">
        <f t="shared" si="2"/>
        <v>0</v>
      </c>
      <c r="H33" s="39" t="str">
        <f t="shared" si="3"/>
        <v/>
      </c>
      <c r="I33" s="243"/>
      <c r="J33" s="172"/>
      <c r="K33" s="173"/>
      <c r="L33" s="25"/>
      <c r="M33" s="47"/>
    </row>
    <row r="34" spans="1:13" ht="20.100000000000001" customHeight="1">
      <c r="A34" s="495"/>
      <c r="B34" s="496"/>
      <c r="C34" s="497"/>
      <c r="D34" s="168"/>
      <c r="E34" s="169"/>
      <c r="F34" s="240"/>
      <c r="G34" s="247">
        <f t="shared" si="2"/>
        <v>0</v>
      </c>
      <c r="H34" s="39" t="str">
        <f t="shared" si="3"/>
        <v/>
      </c>
      <c r="I34" s="243"/>
      <c r="J34" s="172"/>
      <c r="K34" s="173"/>
      <c r="M34" s="46"/>
    </row>
    <row r="35" spans="1:13" ht="20.100000000000001" customHeight="1">
      <c r="A35" s="495"/>
      <c r="B35" s="496"/>
      <c r="C35" s="497"/>
      <c r="D35" s="168"/>
      <c r="E35" s="169"/>
      <c r="F35" s="240"/>
      <c r="G35" s="247">
        <f t="shared" si="2"/>
        <v>0</v>
      </c>
      <c r="H35" s="39" t="str">
        <f t="shared" si="3"/>
        <v/>
      </c>
      <c r="I35" s="243"/>
      <c r="J35" s="172"/>
      <c r="K35" s="174"/>
      <c r="M35" s="46"/>
    </row>
    <row r="36" spans="1:13" s="11" customFormat="1" ht="24.75" customHeight="1" thickBot="1">
      <c r="A36" s="256" t="s">
        <v>78</v>
      </c>
      <c r="B36" s="257"/>
      <c r="C36" s="257"/>
      <c r="D36" s="257"/>
      <c r="E36" s="257"/>
      <c r="F36" s="257"/>
      <c r="G36" s="258"/>
      <c r="H36" s="538">
        <f>SUM(I26:I35)</f>
        <v>0</v>
      </c>
      <c r="I36" s="539"/>
      <c r="J36" s="52"/>
      <c r="K36" s="175"/>
      <c r="M36" s="68">
        <f>H36</f>
        <v>0</v>
      </c>
    </row>
    <row r="37" spans="1:13" ht="18.75" customHeight="1">
      <c r="A37" s="259" t="s">
        <v>167</v>
      </c>
      <c r="B37" s="260"/>
      <c r="C37" s="260"/>
      <c r="D37" s="260"/>
      <c r="E37" s="260"/>
      <c r="F37" s="260"/>
      <c r="G37" s="260"/>
      <c r="H37" s="260"/>
      <c r="I37" s="260"/>
      <c r="J37" s="260"/>
      <c r="K37" s="261"/>
      <c r="M37" s="46"/>
    </row>
    <row r="38" spans="1:13" s="11" customFormat="1" ht="20.100000000000001" customHeight="1">
      <c r="A38" s="495"/>
      <c r="B38" s="496"/>
      <c r="C38" s="497"/>
      <c r="D38" s="176"/>
      <c r="E38" s="177"/>
      <c r="F38" s="237"/>
      <c r="G38" s="247">
        <f t="shared" ref="G38:G47" si="4">F38*D38</f>
        <v>0</v>
      </c>
      <c r="H38" s="38" t="str">
        <f>IF(ISERROR(1-(I38/G38)),"",1-(I38/G38))</f>
        <v/>
      </c>
      <c r="I38" s="243"/>
      <c r="J38" s="172"/>
      <c r="K38" s="171"/>
      <c r="M38" s="49"/>
    </row>
    <row r="39" spans="1:13" s="11" customFormat="1" ht="20.100000000000001" customHeight="1">
      <c r="A39" s="495"/>
      <c r="B39" s="496"/>
      <c r="C39" s="497"/>
      <c r="D39" s="176"/>
      <c r="E39" s="177"/>
      <c r="F39" s="237"/>
      <c r="G39" s="247">
        <f t="shared" si="4"/>
        <v>0</v>
      </c>
      <c r="H39" s="38" t="str">
        <f t="shared" ref="H39:H47" si="5">IF(ISERROR(1-(I39/G39)),"",1-(I39/G39))</f>
        <v/>
      </c>
      <c r="I39" s="243"/>
      <c r="J39" s="172"/>
      <c r="K39" s="173"/>
      <c r="M39" s="49"/>
    </row>
    <row r="40" spans="1:13" s="11" customFormat="1" ht="20.100000000000001" customHeight="1">
      <c r="A40" s="495"/>
      <c r="B40" s="496"/>
      <c r="C40" s="497"/>
      <c r="D40" s="176"/>
      <c r="E40" s="177"/>
      <c r="F40" s="237"/>
      <c r="G40" s="247">
        <f t="shared" si="4"/>
        <v>0</v>
      </c>
      <c r="H40" s="38" t="str">
        <f t="shared" si="5"/>
        <v/>
      </c>
      <c r="I40" s="243"/>
      <c r="J40" s="172"/>
      <c r="K40" s="173"/>
      <c r="M40" s="49"/>
    </row>
    <row r="41" spans="1:13" s="11" customFormat="1" ht="20.100000000000001" customHeight="1">
      <c r="A41" s="495"/>
      <c r="B41" s="496"/>
      <c r="C41" s="497"/>
      <c r="D41" s="176"/>
      <c r="E41" s="177"/>
      <c r="F41" s="237"/>
      <c r="G41" s="247">
        <f t="shared" si="4"/>
        <v>0</v>
      </c>
      <c r="H41" s="38" t="str">
        <f t="shared" si="5"/>
        <v/>
      </c>
      <c r="I41" s="243"/>
      <c r="J41" s="172"/>
      <c r="K41" s="173"/>
      <c r="M41" s="49"/>
    </row>
    <row r="42" spans="1:13" s="11" customFormat="1" ht="20.100000000000001" customHeight="1">
      <c r="A42" s="533"/>
      <c r="B42" s="534"/>
      <c r="C42" s="535"/>
      <c r="D42" s="176"/>
      <c r="E42" s="177"/>
      <c r="F42" s="237"/>
      <c r="G42" s="247">
        <f t="shared" si="4"/>
        <v>0</v>
      </c>
      <c r="H42" s="38" t="str">
        <f t="shared" si="5"/>
        <v/>
      </c>
      <c r="I42" s="243"/>
      <c r="J42" s="172"/>
      <c r="K42" s="173"/>
      <c r="M42" s="49"/>
    </row>
    <row r="43" spans="1:13" s="11" customFormat="1" ht="20.100000000000001" customHeight="1">
      <c r="A43" s="533"/>
      <c r="B43" s="534"/>
      <c r="C43" s="535"/>
      <c r="D43" s="176"/>
      <c r="E43" s="177"/>
      <c r="F43" s="237"/>
      <c r="G43" s="247">
        <f t="shared" si="4"/>
        <v>0</v>
      </c>
      <c r="H43" s="38" t="str">
        <f t="shared" si="5"/>
        <v/>
      </c>
      <c r="I43" s="243"/>
      <c r="J43" s="172"/>
      <c r="K43" s="173"/>
      <c r="M43" s="49"/>
    </row>
    <row r="44" spans="1:13" s="11" customFormat="1" ht="20.100000000000001" customHeight="1">
      <c r="A44" s="533"/>
      <c r="B44" s="534"/>
      <c r="C44" s="535"/>
      <c r="D44" s="176"/>
      <c r="E44" s="177"/>
      <c r="F44" s="237"/>
      <c r="G44" s="247">
        <f t="shared" si="4"/>
        <v>0</v>
      </c>
      <c r="H44" s="38" t="str">
        <f t="shared" si="5"/>
        <v/>
      </c>
      <c r="I44" s="243"/>
      <c r="J44" s="172"/>
      <c r="K44" s="173"/>
      <c r="M44" s="49"/>
    </row>
    <row r="45" spans="1:13" s="11" customFormat="1" ht="20.100000000000001" customHeight="1">
      <c r="A45" s="533"/>
      <c r="B45" s="534"/>
      <c r="C45" s="535"/>
      <c r="D45" s="176"/>
      <c r="E45" s="177"/>
      <c r="F45" s="237"/>
      <c r="G45" s="247">
        <f t="shared" si="4"/>
        <v>0</v>
      </c>
      <c r="H45" s="38" t="str">
        <f t="shared" si="5"/>
        <v/>
      </c>
      <c r="I45" s="243"/>
      <c r="J45" s="172"/>
      <c r="K45" s="173"/>
      <c r="M45" s="49"/>
    </row>
    <row r="46" spans="1:13" s="11" customFormat="1" ht="20.100000000000001" customHeight="1">
      <c r="A46" s="533"/>
      <c r="B46" s="534"/>
      <c r="C46" s="535"/>
      <c r="D46" s="176"/>
      <c r="E46" s="177"/>
      <c r="F46" s="237"/>
      <c r="G46" s="247">
        <f t="shared" si="4"/>
        <v>0</v>
      </c>
      <c r="H46" s="38" t="str">
        <f t="shared" si="5"/>
        <v/>
      </c>
      <c r="I46" s="243"/>
      <c r="J46" s="172"/>
      <c r="K46" s="173"/>
      <c r="M46" s="49"/>
    </row>
    <row r="47" spans="1:13" s="11" customFormat="1" ht="20.100000000000001" customHeight="1">
      <c r="A47" s="533"/>
      <c r="B47" s="534"/>
      <c r="C47" s="535"/>
      <c r="D47" s="176"/>
      <c r="E47" s="177"/>
      <c r="F47" s="237"/>
      <c r="G47" s="247">
        <f t="shared" si="4"/>
        <v>0</v>
      </c>
      <c r="H47" s="38" t="str">
        <f t="shared" si="5"/>
        <v/>
      </c>
      <c r="I47" s="244"/>
      <c r="J47" s="178"/>
      <c r="K47" s="174"/>
      <c r="M47" s="49"/>
    </row>
    <row r="48" spans="1:13" s="11" customFormat="1" ht="24.75" customHeight="1" thickBot="1">
      <c r="A48" s="256" t="s">
        <v>78</v>
      </c>
      <c r="B48" s="257"/>
      <c r="C48" s="257"/>
      <c r="D48" s="257"/>
      <c r="E48" s="257"/>
      <c r="F48" s="257"/>
      <c r="G48" s="258"/>
      <c r="H48" s="540">
        <f>SUM(I38:I47)</f>
        <v>0</v>
      </c>
      <c r="I48" s="540"/>
      <c r="J48" s="89"/>
      <c r="K48" s="175"/>
      <c r="M48" s="68">
        <f>H48</f>
        <v>0</v>
      </c>
    </row>
    <row r="49" spans="1:13" ht="18.75" customHeight="1">
      <c r="A49" s="375" t="s">
        <v>197</v>
      </c>
      <c r="B49" s="376"/>
      <c r="C49" s="376"/>
      <c r="D49" s="376"/>
      <c r="E49" s="376"/>
      <c r="F49" s="376"/>
      <c r="G49" s="376"/>
      <c r="H49" s="376"/>
      <c r="I49" s="376"/>
      <c r="J49" s="376"/>
      <c r="K49" s="377"/>
      <c r="M49" s="46"/>
    </row>
    <row r="50" spans="1:13" s="11" customFormat="1" ht="20.100000000000001" customHeight="1">
      <c r="A50" s="533"/>
      <c r="B50" s="534"/>
      <c r="C50" s="535"/>
      <c r="D50" s="176"/>
      <c r="E50" s="177"/>
      <c r="F50" s="237"/>
      <c r="G50" s="247">
        <f t="shared" ref="G50:G59" si="6">F50*D50</f>
        <v>0</v>
      </c>
      <c r="H50" s="39" t="str">
        <f t="shared" ref="H50:H59" si="7">IF(ISERROR(1-(I50/G50)),"",1-(I50/G50))</f>
        <v/>
      </c>
      <c r="I50" s="243"/>
      <c r="J50" s="172"/>
      <c r="K50" s="171"/>
      <c r="M50" s="49"/>
    </row>
    <row r="51" spans="1:13" s="11" customFormat="1" ht="20.100000000000001" customHeight="1">
      <c r="A51" s="533"/>
      <c r="B51" s="534"/>
      <c r="C51" s="535"/>
      <c r="D51" s="176"/>
      <c r="E51" s="177"/>
      <c r="F51" s="237"/>
      <c r="G51" s="247">
        <f t="shared" si="6"/>
        <v>0</v>
      </c>
      <c r="H51" s="39" t="str">
        <f t="shared" si="7"/>
        <v/>
      </c>
      <c r="I51" s="243"/>
      <c r="J51" s="172"/>
      <c r="K51" s="173"/>
      <c r="M51" s="49"/>
    </row>
    <row r="52" spans="1:13" s="11" customFormat="1" ht="20.100000000000001" customHeight="1">
      <c r="A52" s="533"/>
      <c r="B52" s="534"/>
      <c r="C52" s="535"/>
      <c r="D52" s="176"/>
      <c r="E52" s="177"/>
      <c r="F52" s="237"/>
      <c r="G52" s="247">
        <f t="shared" si="6"/>
        <v>0</v>
      </c>
      <c r="H52" s="39" t="str">
        <f t="shared" si="7"/>
        <v/>
      </c>
      <c r="I52" s="243"/>
      <c r="J52" s="172"/>
      <c r="K52" s="173"/>
      <c r="M52" s="49"/>
    </row>
    <row r="53" spans="1:13" s="11" customFormat="1" ht="20.100000000000001" customHeight="1">
      <c r="A53" s="533"/>
      <c r="B53" s="534"/>
      <c r="C53" s="535"/>
      <c r="D53" s="176"/>
      <c r="E53" s="177"/>
      <c r="F53" s="237"/>
      <c r="G53" s="247">
        <f t="shared" si="6"/>
        <v>0</v>
      </c>
      <c r="H53" s="39" t="str">
        <f t="shared" si="7"/>
        <v/>
      </c>
      <c r="I53" s="243"/>
      <c r="J53" s="172"/>
      <c r="K53" s="173"/>
      <c r="M53" s="49"/>
    </row>
    <row r="54" spans="1:13" s="11" customFormat="1" ht="20.100000000000001" customHeight="1">
      <c r="A54" s="533"/>
      <c r="B54" s="534"/>
      <c r="C54" s="535"/>
      <c r="D54" s="176"/>
      <c r="E54" s="177"/>
      <c r="F54" s="237"/>
      <c r="G54" s="247">
        <f t="shared" si="6"/>
        <v>0</v>
      </c>
      <c r="H54" s="39" t="str">
        <f t="shared" si="7"/>
        <v/>
      </c>
      <c r="I54" s="243"/>
      <c r="J54" s="172"/>
      <c r="K54" s="173"/>
      <c r="M54" s="49"/>
    </row>
    <row r="55" spans="1:13" s="11" customFormat="1" ht="20.100000000000001" customHeight="1">
      <c r="A55" s="533"/>
      <c r="B55" s="534"/>
      <c r="C55" s="535"/>
      <c r="D55" s="176"/>
      <c r="E55" s="177"/>
      <c r="F55" s="237"/>
      <c r="G55" s="247">
        <f t="shared" si="6"/>
        <v>0</v>
      </c>
      <c r="H55" s="39" t="str">
        <f t="shared" si="7"/>
        <v/>
      </c>
      <c r="I55" s="243"/>
      <c r="J55" s="172"/>
      <c r="K55" s="173"/>
      <c r="M55" s="49"/>
    </row>
    <row r="56" spans="1:13" s="11" customFormat="1" ht="20.100000000000001" customHeight="1">
      <c r="A56" s="533"/>
      <c r="B56" s="534"/>
      <c r="C56" s="535"/>
      <c r="D56" s="176"/>
      <c r="E56" s="177"/>
      <c r="F56" s="237"/>
      <c r="G56" s="247">
        <f t="shared" si="6"/>
        <v>0</v>
      </c>
      <c r="H56" s="39" t="str">
        <f t="shared" si="7"/>
        <v/>
      </c>
      <c r="I56" s="243"/>
      <c r="J56" s="172"/>
      <c r="K56" s="173"/>
      <c r="M56" s="49"/>
    </row>
    <row r="57" spans="1:13" s="11" customFormat="1" ht="20.100000000000001" customHeight="1">
      <c r="A57" s="533"/>
      <c r="B57" s="534"/>
      <c r="C57" s="535"/>
      <c r="D57" s="176"/>
      <c r="E57" s="177"/>
      <c r="F57" s="237"/>
      <c r="G57" s="247">
        <f t="shared" si="6"/>
        <v>0</v>
      </c>
      <c r="H57" s="39" t="str">
        <f t="shared" si="7"/>
        <v/>
      </c>
      <c r="I57" s="243"/>
      <c r="J57" s="172"/>
      <c r="K57" s="173"/>
      <c r="M57" s="49"/>
    </row>
    <row r="58" spans="1:13" s="11" customFormat="1" ht="20.100000000000001" customHeight="1">
      <c r="A58" s="533"/>
      <c r="B58" s="534"/>
      <c r="C58" s="535"/>
      <c r="D58" s="176"/>
      <c r="E58" s="177"/>
      <c r="F58" s="237"/>
      <c r="G58" s="247">
        <f t="shared" si="6"/>
        <v>0</v>
      </c>
      <c r="H58" s="39" t="str">
        <f t="shared" si="7"/>
        <v/>
      </c>
      <c r="I58" s="243"/>
      <c r="J58" s="172"/>
      <c r="K58" s="173"/>
      <c r="M58" s="49"/>
    </row>
    <row r="59" spans="1:13" s="11" customFormat="1" ht="20.100000000000001" customHeight="1">
      <c r="A59" s="533"/>
      <c r="B59" s="534"/>
      <c r="C59" s="535"/>
      <c r="D59" s="176"/>
      <c r="E59" s="177"/>
      <c r="F59" s="237"/>
      <c r="G59" s="247">
        <f t="shared" si="6"/>
        <v>0</v>
      </c>
      <c r="H59" s="39" t="str">
        <f t="shared" si="7"/>
        <v/>
      </c>
      <c r="I59" s="244"/>
      <c r="J59" s="178"/>
      <c r="K59" s="174"/>
      <c r="M59" s="49"/>
    </row>
    <row r="60" spans="1:13" s="11" customFormat="1" ht="24.75" customHeight="1" thickBot="1">
      <c r="A60" s="372" t="s">
        <v>78</v>
      </c>
      <c r="B60" s="373"/>
      <c r="C60" s="373"/>
      <c r="D60" s="373"/>
      <c r="E60" s="373"/>
      <c r="F60" s="373"/>
      <c r="G60" s="374"/>
      <c r="H60" s="540">
        <f>SUM(I50:I59)</f>
        <v>0</v>
      </c>
      <c r="I60" s="540"/>
      <c r="J60" s="89"/>
      <c r="K60" s="175"/>
      <c r="M60" s="68">
        <f>H60</f>
        <v>0</v>
      </c>
    </row>
    <row r="61" spans="1:13" ht="18.75" customHeight="1">
      <c r="A61" s="259" t="s">
        <v>177</v>
      </c>
      <c r="B61" s="260"/>
      <c r="C61" s="260"/>
      <c r="D61" s="260"/>
      <c r="E61" s="260"/>
      <c r="F61" s="260"/>
      <c r="G61" s="260"/>
      <c r="H61" s="262"/>
      <c r="I61" s="262"/>
      <c r="J61" s="262"/>
      <c r="K61" s="263"/>
      <c r="M61" s="46"/>
    </row>
    <row r="62" spans="1:13" s="11" customFormat="1" ht="20.100000000000001" customHeight="1">
      <c r="A62" s="533"/>
      <c r="B62" s="534"/>
      <c r="C62" s="535"/>
      <c r="D62" s="176"/>
      <c r="E62" s="177"/>
      <c r="F62" s="237"/>
      <c r="G62" s="247">
        <f t="shared" ref="G62:G71" si="8">F62*D62</f>
        <v>0</v>
      </c>
      <c r="H62" s="39" t="str">
        <f>IF(ISERROR(1-(I62/G62)),"",1-(I62/G62))</f>
        <v/>
      </c>
      <c r="I62" s="243"/>
      <c r="J62" s="172"/>
      <c r="K62" s="171"/>
      <c r="M62" s="49"/>
    </row>
    <row r="63" spans="1:13" s="11" customFormat="1" ht="20.100000000000001" customHeight="1">
      <c r="A63" s="533"/>
      <c r="B63" s="534"/>
      <c r="C63" s="535"/>
      <c r="D63" s="176"/>
      <c r="E63" s="177"/>
      <c r="F63" s="237"/>
      <c r="G63" s="247">
        <f t="shared" si="8"/>
        <v>0</v>
      </c>
      <c r="H63" s="39" t="str">
        <f t="shared" ref="H63:H71" si="9">IF(ISERROR(1-(I63/G63)),"",1-(I63/G63))</f>
        <v/>
      </c>
      <c r="I63" s="245"/>
      <c r="J63" s="179"/>
      <c r="K63" s="173"/>
      <c r="M63" s="49"/>
    </row>
    <row r="64" spans="1:13" s="11" customFormat="1" ht="20.100000000000001" customHeight="1">
      <c r="A64" s="533"/>
      <c r="B64" s="534"/>
      <c r="C64" s="535"/>
      <c r="D64" s="176"/>
      <c r="E64" s="177"/>
      <c r="F64" s="237"/>
      <c r="G64" s="247">
        <f t="shared" si="8"/>
        <v>0</v>
      </c>
      <c r="H64" s="39" t="str">
        <f t="shared" si="9"/>
        <v/>
      </c>
      <c r="I64" s="245"/>
      <c r="J64" s="179"/>
      <c r="K64" s="173"/>
      <c r="M64" s="49"/>
    </row>
    <row r="65" spans="1:16" s="11" customFormat="1" ht="20.100000000000001" customHeight="1">
      <c r="A65" s="533"/>
      <c r="B65" s="534"/>
      <c r="C65" s="535"/>
      <c r="D65" s="176"/>
      <c r="E65" s="177"/>
      <c r="F65" s="237"/>
      <c r="G65" s="247">
        <f t="shared" si="8"/>
        <v>0</v>
      </c>
      <c r="H65" s="39" t="str">
        <f t="shared" si="9"/>
        <v/>
      </c>
      <c r="I65" s="245"/>
      <c r="J65" s="179"/>
      <c r="K65" s="173"/>
      <c r="M65" s="49"/>
    </row>
    <row r="66" spans="1:16" s="11" customFormat="1" ht="20.100000000000001" customHeight="1">
      <c r="A66" s="533"/>
      <c r="B66" s="534"/>
      <c r="C66" s="535"/>
      <c r="D66" s="176"/>
      <c r="E66" s="177"/>
      <c r="F66" s="237"/>
      <c r="G66" s="247">
        <f t="shared" si="8"/>
        <v>0</v>
      </c>
      <c r="H66" s="39" t="str">
        <f t="shared" si="9"/>
        <v/>
      </c>
      <c r="I66" s="245"/>
      <c r="J66" s="179"/>
      <c r="K66" s="173"/>
      <c r="M66" s="49"/>
    </row>
    <row r="67" spans="1:16" s="11" customFormat="1" ht="20.100000000000001" customHeight="1">
      <c r="A67" s="533"/>
      <c r="B67" s="534"/>
      <c r="C67" s="535"/>
      <c r="D67" s="176"/>
      <c r="E67" s="177"/>
      <c r="F67" s="237"/>
      <c r="G67" s="247">
        <f t="shared" si="8"/>
        <v>0</v>
      </c>
      <c r="H67" s="39" t="str">
        <f t="shared" si="9"/>
        <v/>
      </c>
      <c r="I67" s="245"/>
      <c r="J67" s="179"/>
      <c r="K67" s="173"/>
      <c r="M67" s="49"/>
    </row>
    <row r="68" spans="1:16" s="11" customFormat="1" ht="20.100000000000001" customHeight="1">
      <c r="A68" s="533"/>
      <c r="B68" s="534"/>
      <c r="C68" s="535"/>
      <c r="D68" s="176"/>
      <c r="E68" s="177"/>
      <c r="F68" s="237"/>
      <c r="G68" s="247">
        <f t="shared" si="8"/>
        <v>0</v>
      </c>
      <c r="H68" s="39" t="str">
        <f t="shared" si="9"/>
        <v/>
      </c>
      <c r="I68" s="243"/>
      <c r="J68" s="172"/>
      <c r="K68" s="173"/>
      <c r="M68" s="49"/>
    </row>
    <row r="69" spans="1:16" s="11" customFormat="1" ht="20.100000000000001" customHeight="1">
      <c r="A69" s="533"/>
      <c r="B69" s="534"/>
      <c r="C69" s="535"/>
      <c r="D69" s="176"/>
      <c r="E69" s="177"/>
      <c r="F69" s="237"/>
      <c r="G69" s="247">
        <f t="shared" si="8"/>
        <v>0</v>
      </c>
      <c r="H69" s="39" t="str">
        <f t="shared" si="9"/>
        <v/>
      </c>
      <c r="I69" s="243"/>
      <c r="J69" s="172"/>
      <c r="K69" s="173"/>
      <c r="M69" s="49"/>
    </row>
    <row r="70" spans="1:16" s="11" customFormat="1" ht="20.100000000000001" customHeight="1">
      <c r="A70" s="533"/>
      <c r="B70" s="534"/>
      <c r="C70" s="535"/>
      <c r="D70" s="176"/>
      <c r="E70" s="177"/>
      <c r="F70" s="237"/>
      <c r="G70" s="247">
        <f t="shared" si="8"/>
        <v>0</v>
      </c>
      <c r="H70" s="39" t="str">
        <f t="shared" si="9"/>
        <v/>
      </c>
      <c r="I70" s="243"/>
      <c r="J70" s="172"/>
      <c r="K70" s="173"/>
      <c r="M70" s="49"/>
    </row>
    <row r="71" spans="1:16" s="11" customFormat="1" ht="20.100000000000001" customHeight="1">
      <c r="A71" s="533"/>
      <c r="B71" s="534"/>
      <c r="C71" s="535"/>
      <c r="D71" s="184"/>
      <c r="E71" s="185"/>
      <c r="F71" s="238"/>
      <c r="G71" s="247">
        <f t="shared" si="8"/>
        <v>0</v>
      </c>
      <c r="H71" s="39" t="str">
        <f t="shared" si="9"/>
        <v/>
      </c>
      <c r="I71" s="246"/>
      <c r="J71" s="180"/>
      <c r="K71" s="174"/>
      <c r="M71" s="49"/>
    </row>
    <row r="72" spans="1:16" s="11" customFormat="1" ht="24.75" customHeight="1" thickBot="1">
      <c r="A72" s="256" t="s">
        <v>78</v>
      </c>
      <c r="B72" s="257"/>
      <c r="C72" s="257"/>
      <c r="D72" s="257"/>
      <c r="E72" s="257"/>
      <c r="F72" s="257"/>
      <c r="G72" s="258"/>
      <c r="H72" s="547">
        <f>SUM(I62:I71)</f>
        <v>0</v>
      </c>
      <c r="I72" s="548"/>
      <c r="J72" s="90"/>
      <c r="K72" s="175"/>
      <c r="M72" s="69">
        <f>H72</f>
        <v>0</v>
      </c>
    </row>
    <row r="73" spans="1:16" s="11" customFormat="1" ht="24.75" customHeight="1" thickBot="1">
      <c r="A73" s="484" t="s">
        <v>30</v>
      </c>
      <c r="B73" s="485"/>
      <c r="C73" s="485"/>
      <c r="D73" s="485"/>
      <c r="E73" s="485"/>
      <c r="F73" s="485"/>
      <c r="G73" s="486"/>
      <c r="H73" s="545">
        <f>SUM(G14:G71)</f>
        <v>0</v>
      </c>
      <c r="I73" s="546"/>
      <c r="J73" s="53"/>
      <c r="K73" s="181"/>
      <c r="M73" s="49"/>
    </row>
    <row r="74" spans="1:16" s="11" customFormat="1" ht="24.75" customHeight="1" thickTop="1" thickBot="1">
      <c r="A74" s="469" t="s">
        <v>29</v>
      </c>
      <c r="B74" s="470"/>
      <c r="C74" s="470"/>
      <c r="D74" s="470"/>
      <c r="E74" s="470"/>
      <c r="F74" s="470"/>
      <c r="G74" s="471"/>
      <c r="H74" s="543">
        <f>SUM(H24,H36,H48,H60,H72)</f>
        <v>0</v>
      </c>
      <c r="I74" s="544"/>
      <c r="J74" s="54"/>
      <c r="K74" s="182"/>
      <c r="M74" s="48">
        <f>H74</f>
        <v>0</v>
      </c>
    </row>
    <row r="75" spans="1:16" s="11" customFormat="1" ht="24.75" customHeight="1" thickTop="1" thickBot="1">
      <c r="A75" s="474" t="s">
        <v>68</v>
      </c>
      <c r="B75" s="475"/>
      <c r="C75" s="475"/>
      <c r="D75" s="475"/>
      <c r="E75" s="475"/>
      <c r="F75" s="475"/>
      <c r="G75" s="476"/>
      <c r="H75" s="541">
        <f>IF(ISERROR(1-(H74/H73)),0,(1-(H74/H73)))</f>
        <v>0</v>
      </c>
      <c r="I75" s="542"/>
      <c r="J75" s="55"/>
      <c r="K75" s="183"/>
      <c r="M75" s="49"/>
    </row>
    <row r="76" spans="1:16" ht="19.5" customHeight="1"/>
    <row r="78" spans="1:16" ht="13.5" hidden="1" customHeight="1">
      <c r="D78" s="115">
        <f>集約版!E17</f>
        <v>3</v>
      </c>
      <c r="E78" s="115">
        <f>集約版!F17</f>
        <v>4</v>
      </c>
      <c r="F78" s="115">
        <f>集約版!G17</f>
        <v>5</v>
      </c>
      <c r="G78" s="115">
        <f>集約版!H17</f>
        <v>6</v>
      </c>
      <c r="H78" s="115">
        <f>集約版!I17</f>
        <v>7</v>
      </c>
      <c r="I78" s="115" t="str">
        <f>集約版!J17</f>
        <v>-</v>
      </c>
      <c r="J78" s="115" t="str">
        <f>集約版!K17</f>
        <v>-</v>
      </c>
      <c r="K78" s="115" t="str">
        <f>集約版!L17</f>
        <v>-</v>
      </c>
      <c r="L78" s="115" t="str">
        <f>集約版!M17</f>
        <v>-</v>
      </c>
      <c r="M78" s="115" t="str">
        <f>集約版!N17</f>
        <v>-</v>
      </c>
      <c r="N78" s="115" t="str">
        <f>集約版!O17</f>
        <v>-</v>
      </c>
      <c r="O78" s="115" t="str">
        <f>集約版!P17</f>
        <v>-</v>
      </c>
      <c r="P78" s="115"/>
    </row>
    <row r="79" spans="1:16" ht="13.5" hidden="1" customHeight="1">
      <c r="B79" s="9" t="s">
        <v>121</v>
      </c>
      <c r="D79" s="114">
        <f t="shared" ref="D79:O79" si="10">SUMIF($J14:$J23,D$78,$I14:$I23)</f>
        <v>0</v>
      </c>
      <c r="E79" s="114">
        <f t="shared" si="10"/>
        <v>0</v>
      </c>
      <c r="F79" s="114">
        <f t="shared" si="10"/>
        <v>0</v>
      </c>
      <c r="G79" s="114">
        <f t="shared" si="10"/>
        <v>0</v>
      </c>
      <c r="H79" s="114">
        <f t="shared" si="10"/>
        <v>0</v>
      </c>
      <c r="I79" s="114">
        <f t="shared" si="10"/>
        <v>0</v>
      </c>
      <c r="J79" s="114">
        <f t="shared" si="10"/>
        <v>0</v>
      </c>
      <c r="K79" s="114">
        <f t="shared" si="10"/>
        <v>0</v>
      </c>
      <c r="L79" s="114">
        <f t="shared" si="10"/>
        <v>0</v>
      </c>
      <c r="M79" s="114">
        <f t="shared" si="10"/>
        <v>0</v>
      </c>
      <c r="N79" s="114">
        <f t="shared" si="10"/>
        <v>0</v>
      </c>
      <c r="O79" s="114">
        <f t="shared" si="10"/>
        <v>0</v>
      </c>
      <c r="P79" s="114">
        <f>SUM(D79:O79)</f>
        <v>0</v>
      </c>
    </row>
    <row r="80" spans="1:16" ht="13.5" hidden="1" customHeight="1">
      <c r="B80" s="9" t="s">
        <v>120</v>
      </c>
      <c r="D80" s="114">
        <f t="shared" ref="D80:O80" si="11">SUMIF($J26:$J35,D$78,$I26:$I35)</f>
        <v>0</v>
      </c>
      <c r="E80" s="114">
        <f t="shared" si="11"/>
        <v>0</v>
      </c>
      <c r="F80" s="114">
        <f t="shared" si="11"/>
        <v>0</v>
      </c>
      <c r="G80" s="114">
        <f t="shared" si="11"/>
        <v>0</v>
      </c>
      <c r="H80" s="114">
        <f t="shared" si="11"/>
        <v>0</v>
      </c>
      <c r="I80" s="114">
        <f t="shared" si="11"/>
        <v>0</v>
      </c>
      <c r="J80" s="114">
        <f t="shared" si="11"/>
        <v>0</v>
      </c>
      <c r="K80" s="114">
        <f t="shared" si="11"/>
        <v>0</v>
      </c>
      <c r="L80" s="114">
        <f t="shared" si="11"/>
        <v>0</v>
      </c>
      <c r="M80" s="114">
        <f t="shared" si="11"/>
        <v>0</v>
      </c>
      <c r="N80" s="114">
        <f t="shared" si="11"/>
        <v>0</v>
      </c>
      <c r="O80" s="114">
        <f t="shared" si="11"/>
        <v>0</v>
      </c>
      <c r="P80" s="114">
        <f t="shared" ref="P80:P83" si="12">SUM(D80:O80)</f>
        <v>0</v>
      </c>
    </row>
    <row r="81" spans="2:16" ht="13.5" hidden="1" customHeight="1">
      <c r="B81" s="302" t="s">
        <v>175</v>
      </c>
      <c r="D81" s="114">
        <f t="shared" ref="D81:O81" si="13">SUMIF($J38:$J47,D$78,$I38:$I47)</f>
        <v>0</v>
      </c>
      <c r="E81" s="114">
        <f t="shared" si="13"/>
        <v>0</v>
      </c>
      <c r="F81" s="114">
        <f t="shared" si="13"/>
        <v>0</v>
      </c>
      <c r="G81" s="114">
        <f t="shared" si="13"/>
        <v>0</v>
      </c>
      <c r="H81" s="114">
        <f t="shared" si="13"/>
        <v>0</v>
      </c>
      <c r="I81" s="114">
        <f t="shared" si="13"/>
        <v>0</v>
      </c>
      <c r="J81" s="114">
        <f t="shared" si="13"/>
        <v>0</v>
      </c>
      <c r="K81" s="114">
        <f t="shared" si="13"/>
        <v>0</v>
      </c>
      <c r="L81" s="114">
        <f t="shared" si="13"/>
        <v>0</v>
      </c>
      <c r="M81" s="114">
        <f t="shared" si="13"/>
        <v>0</v>
      </c>
      <c r="N81" s="114">
        <f t="shared" si="13"/>
        <v>0</v>
      </c>
      <c r="O81" s="114">
        <f t="shared" si="13"/>
        <v>0</v>
      </c>
      <c r="P81" s="114">
        <f t="shared" si="12"/>
        <v>0</v>
      </c>
    </row>
    <row r="82" spans="2:16" ht="13.5" hidden="1" customHeight="1">
      <c r="B82" s="302" t="s">
        <v>198</v>
      </c>
      <c r="C82" s="302"/>
      <c r="D82" s="303">
        <f>SUMIF($J50:$J59,D$78,$I50:$I59)</f>
        <v>0</v>
      </c>
      <c r="E82" s="303">
        <f t="shared" ref="E82:O82" si="14">SUMIF($J50:$J59,E$78,$I50:$I59)</f>
        <v>0</v>
      </c>
      <c r="F82" s="303">
        <f>SUMIF($J50:$J59,F$78,$I50:$I59)</f>
        <v>0</v>
      </c>
      <c r="G82" s="303">
        <f t="shared" si="14"/>
        <v>0</v>
      </c>
      <c r="H82" s="303">
        <f t="shared" si="14"/>
        <v>0</v>
      </c>
      <c r="I82" s="303">
        <f t="shared" si="14"/>
        <v>0</v>
      </c>
      <c r="J82" s="303">
        <f t="shared" si="14"/>
        <v>0</v>
      </c>
      <c r="K82" s="303">
        <f t="shared" si="14"/>
        <v>0</v>
      </c>
      <c r="L82" s="303">
        <f t="shared" si="14"/>
        <v>0</v>
      </c>
      <c r="M82" s="303">
        <f t="shared" si="14"/>
        <v>0</v>
      </c>
      <c r="N82" s="303">
        <f t="shared" si="14"/>
        <v>0</v>
      </c>
      <c r="O82" s="303">
        <f t="shared" si="14"/>
        <v>0</v>
      </c>
      <c r="P82" s="303">
        <f t="shared" ref="P82" si="15">SUM(D82:O82)</f>
        <v>0</v>
      </c>
    </row>
    <row r="83" spans="2:16" ht="13.5" hidden="1" customHeight="1">
      <c r="B83" s="302" t="s">
        <v>176</v>
      </c>
      <c r="D83" s="114">
        <f>SUMIF($J62:$J71,D$78,$I62:$I71)</f>
        <v>0</v>
      </c>
      <c r="E83" s="114">
        <f t="shared" ref="E83:J83" si="16">SUMIF($J62:$J71,E$78,$I62:$I71)</f>
        <v>0</v>
      </c>
      <c r="F83" s="114">
        <f t="shared" si="16"/>
        <v>0</v>
      </c>
      <c r="G83" s="114">
        <f t="shared" si="16"/>
        <v>0</v>
      </c>
      <c r="H83" s="114">
        <f t="shared" si="16"/>
        <v>0</v>
      </c>
      <c r="I83" s="114">
        <f t="shared" si="16"/>
        <v>0</v>
      </c>
      <c r="J83" s="114">
        <f t="shared" si="16"/>
        <v>0</v>
      </c>
      <c r="K83" s="114">
        <f t="shared" ref="K83:O83" si="17">SUMIF($J62:$J71,K$78,$I62:$I71)</f>
        <v>0</v>
      </c>
      <c r="L83" s="114">
        <f t="shared" si="17"/>
        <v>0</v>
      </c>
      <c r="M83" s="114">
        <f t="shared" si="17"/>
        <v>0</v>
      </c>
      <c r="N83" s="114">
        <f t="shared" si="17"/>
        <v>0</v>
      </c>
      <c r="O83" s="114">
        <f t="shared" si="17"/>
        <v>0</v>
      </c>
      <c r="P83" s="114">
        <f t="shared" si="12"/>
        <v>0</v>
      </c>
    </row>
    <row r="84" spans="2:16" ht="13.5" hidden="1" customHeight="1">
      <c r="D84" s="114">
        <f t="shared" ref="D84" si="18">SUM(D79:D83)</f>
        <v>0</v>
      </c>
      <c r="E84" s="114">
        <f t="shared" ref="E84:J84" si="19">SUM(E79:E83)</f>
        <v>0</v>
      </c>
      <c r="F84" s="114">
        <f t="shared" si="19"/>
        <v>0</v>
      </c>
      <c r="G84" s="114">
        <f t="shared" si="19"/>
        <v>0</v>
      </c>
      <c r="H84" s="114">
        <f t="shared" si="19"/>
        <v>0</v>
      </c>
      <c r="I84" s="114">
        <f t="shared" si="19"/>
        <v>0</v>
      </c>
      <c r="J84" s="114">
        <f t="shared" si="19"/>
        <v>0</v>
      </c>
      <c r="K84" s="114">
        <f t="shared" ref="K84:O84" si="20">SUM(K79:K83)</f>
        <v>0</v>
      </c>
      <c r="L84" s="114">
        <f t="shared" si="20"/>
        <v>0</v>
      </c>
      <c r="M84" s="114">
        <f t="shared" si="20"/>
        <v>0</v>
      </c>
      <c r="N84" s="114">
        <f t="shared" si="20"/>
        <v>0</v>
      </c>
      <c r="O84" s="114">
        <f t="shared" si="20"/>
        <v>0</v>
      </c>
      <c r="P84" s="114">
        <f>SUM(D84:O84)</f>
        <v>0</v>
      </c>
    </row>
  </sheetData>
  <sheetProtection insertRows="0" deleteRows="0"/>
  <mergeCells count="80">
    <mergeCell ref="A3:B3"/>
    <mergeCell ref="C3:D3"/>
    <mergeCell ref="A14:C14"/>
    <mergeCell ref="A21:C21"/>
    <mergeCell ref="A35:C35"/>
    <mergeCell ref="A26:C26"/>
    <mergeCell ref="A27:C27"/>
    <mergeCell ref="A20:C20"/>
    <mergeCell ref="A28:C28"/>
    <mergeCell ref="A23:C23"/>
    <mergeCell ref="A16:C16"/>
    <mergeCell ref="A17:C17"/>
    <mergeCell ref="A18:C18"/>
    <mergeCell ref="A19:C19"/>
    <mergeCell ref="A22:C22"/>
    <mergeCell ref="A29:C29"/>
    <mergeCell ref="C4:E4"/>
    <mergeCell ref="A10:B10"/>
    <mergeCell ref="C10:E10"/>
    <mergeCell ref="A6:B6"/>
    <mergeCell ref="C6:E6"/>
    <mergeCell ref="A5:B5"/>
    <mergeCell ref="C9:E9"/>
    <mergeCell ref="H75:I75"/>
    <mergeCell ref="A71:C71"/>
    <mergeCell ref="H74:I74"/>
    <mergeCell ref="A70:C70"/>
    <mergeCell ref="H73:I73"/>
    <mergeCell ref="H72:I72"/>
    <mergeCell ref="A73:G73"/>
    <mergeCell ref="A74:G74"/>
    <mergeCell ref="A75:G75"/>
    <mergeCell ref="H48:I48"/>
    <mergeCell ref="A62:C62"/>
    <mergeCell ref="A69:C69"/>
    <mergeCell ref="A67:C67"/>
    <mergeCell ref="A68:C68"/>
    <mergeCell ref="A66:C66"/>
    <mergeCell ref="A65:C65"/>
    <mergeCell ref="A58:C58"/>
    <mergeCell ref="A59:C59"/>
    <mergeCell ref="H60:I60"/>
    <mergeCell ref="A30:C30"/>
    <mergeCell ref="A31:C31"/>
    <mergeCell ref="A32:C32"/>
    <mergeCell ref="A34:C34"/>
    <mergeCell ref="A44:C44"/>
    <mergeCell ref="A33:C33"/>
    <mergeCell ref="A45:C45"/>
    <mergeCell ref="A64:C64"/>
    <mergeCell ref="A38:C38"/>
    <mergeCell ref="A47:C47"/>
    <mergeCell ref="A43:C43"/>
    <mergeCell ref="A39:C39"/>
    <mergeCell ref="A40:C40"/>
    <mergeCell ref="A46:C46"/>
    <mergeCell ref="A50:C50"/>
    <mergeCell ref="A51:C51"/>
    <mergeCell ref="A52:C52"/>
    <mergeCell ref="A53:C53"/>
    <mergeCell ref="A54:C54"/>
    <mergeCell ref="A55:C55"/>
    <mergeCell ref="A56:C56"/>
    <mergeCell ref="A57:C57"/>
    <mergeCell ref="A1:F2"/>
    <mergeCell ref="G3:K10"/>
    <mergeCell ref="A41:C41"/>
    <mergeCell ref="A42:C42"/>
    <mergeCell ref="A63:C63"/>
    <mergeCell ref="A9:B9"/>
    <mergeCell ref="A15:C15"/>
    <mergeCell ref="C5:E5"/>
    <mergeCell ref="C8:E8"/>
    <mergeCell ref="A12:C12"/>
    <mergeCell ref="A4:B4"/>
    <mergeCell ref="H24:I24"/>
    <mergeCell ref="A7:B7"/>
    <mergeCell ref="C7:E7"/>
    <mergeCell ref="A8:B8"/>
    <mergeCell ref="H36:I36"/>
  </mergeCells>
  <phoneticPr fontId="2"/>
  <conditionalFormatting sqref="C6:E10">
    <cfRule type="expression" dxfId="68" priority="3">
      <formula>AND($C$5&lt;&gt;"",$C6="")</formula>
    </cfRule>
  </conditionalFormatting>
  <conditionalFormatting sqref="I14:J23 F14:F23 F26:F35 I26:J35 F62:F71 I62:J71 F38:F47 I38:J47 F50:F59 I50:J59">
    <cfRule type="expression" dxfId="67" priority="2">
      <formula>AND($A14&lt;&gt;"",F14="")</formula>
    </cfRule>
  </conditionalFormatting>
  <conditionalFormatting sqref="D14:E23 D26:E35 D62:E71 D38:E47 D50:E59">
    <cfRule type="expression" dxfId="66" priority="5">
      <formula>AND($A14&lt;&gt;"",D14="")</formula>
    </cfRule>
  </conditionalFormatting>
  <conditionalFormatting sqref="C9:E9">
    <cfRule type="expression" dxfId="65" priority="1">
      <formula>AND($C$6&lt;&gt;"",$C9="")</formula>
    </cfRule>
  </conditionalFormatting>
  <dataValidations count="1">
    <dataValidation allowBlank="1" showInputMessage="1" showErrorMessage="1" prompt="※税抜_x000a_　　・円" sqref="F14:F23 I14:I23 F26:F35 I26:I35 I50:I59 F38:F47 F62:F71 I62:I71 F50:F59 I38:I47"/>
  </dataValidations>
  <printOptions horizontalCentered="1"/>
  <pageMargins left="0.7" right="0.7" top="0.75" bottom="0.75" header="0.3" footer="0.3"/>
  <pageSetup paperSize="9" scale="46" orientation="portrait"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showGridLines="0" view="pageBreakPreview" zoomScale="85" zoomScaleNormal="70" zoomScaleSheetLayoutView="85" workbookViewId="0">
      <selection activeCell="A3" sqref="A3:B3"/>
    </sheetView>
  </sheetViews>
  <sheetFormatPr defaultColWidth="9" defaultRowHeight="13.5"/>
  <cols>
    <col min="1" max="1" width="2.375" style="12" customWidth="1"/>
    <col min="2" max="2" width="21.25" style="9" customWidth="1"/>
    <col min="3" max="3" width="23.125" style="9" customWidth="1"/>
    <col min="4" max="5" width="9.375" style="9" customWidth="1"/>
    <col min="6" max="9" width="12.625" style="9" customWidth="1"/>
    <col min="10" max="10" width="37.5" style="9" customWidth="1"/>
    <col min="11" max="11" width="9.875" style="11" customWidth="1"/>
    <col min="12" max="15" width="9" style="12" hidden="1" customWidth="1"/>
    <col min="16" max="16384" width="9" style="12"/>
  </cols>
  <sheetData>
    <row r="1" spans="1:23" s="3" customFormat="1" ht="15" customHeight="1">
      <c r="A1" s="501" t="s">
        <v>252</v>
      </c>
      <c r="B1" s="501"/>
      <c r="C1" s="501"/>
      <c r="D1" s="501"/>
      <c r="E1" s="501"/>
      <c r="F1" s="501"/>
      <c r="G1" s="1"/>
      <c r="H1" s="1"/>
      <c r="I1" s="1"/>
      <c r="J1" s="1"/>
      <c r="K1" s="2"/>
    </row>
    <row r="2" spans="1:23" s="3" customFormat="1" ht="15" customHeight="1" thickBot="1">
      <c r="A2" s="501"/>
      <c r="B2" s="501"/>
      <c r="C2" s="501"/>
      <c r="D2" s="501"/>
      <c r="E2" s="501"/>
      <c r="F2" s="501"/>
      <c r="G2" s="1"/>
      <c r="H2" s="1"/>
      <c r="I2" s="1"/>
      <c r="J2" s="1"/>
      <c r="K2" s="2"/>
    </row>
    <row r="3" spans="1:23" s="3" customFormat="1" ht="20.100000000000001" customHeight="1">
      <c r="A3" s="424" t="s">
        <v>126</v>
      </c>
      <c r="B3" s="425"/>
      <c r="C3" s="524" t="str">
        <f>IF(調達管理番号1="","",調達管理番号1)</f>
        <v/>
      </c>
      <c r="D3" s="525"/>
      <c r="E3" s="265" t="str">
        <f>IF(調達管理番号2="","",調達管理番号2)</f>
        <v/>
      </c>
      <c r="F3" s="16"/>
      <c r="G3" s="508" t="s">
        <v>129</v>
      </c>
      <c r="H3" s="509"/>
      <c r="I3" s="509"/>
      <c r="J3" s="510"/>
      <c r="K3" s="2"/>
    </row>
    <row r="4" spans="1:23" s="3" customFormat="1" ht="20.100000000000001" customHeight="1">
      <c r="A4" s="426" t="s">
        <v>86</v>
      </c>
      <c r="B4" s="427"/>
      <c r="C4" s="536" t="str">
        <f>IF(システムID="","",システムID)</f>
        <v/>
      </c>
      <c r="D4" s="536"/>
      <c r="E4" s="537"/>
      <c r="F4" s="16"/>
      <c r="G4" s="511"/>
      <c r="H4" s="512"/>
      <c r="I4" s="512"/>
      <c r="J4" s="513"/>
      <c r="K4" s="2"/>
    </row>
    <row r="5" spans="1:23" s="3" customFormat="1" ht="20.100000000000001" customHeight="1">
      <c r="A5" s="426" t="s">
        <v>53</v>
      </c>
      <c r="B5" s="427"/>
      <c r="C5" s="536" t="str">
        <f>IF(システム名="","",システム名)</f>
        <v>Wi-Fi型スマートロックシステム</v>
      </c>
      <c r="D5" s="536"/>
      <c r="E5" s="537"/>
      <c r="F5" s="16"/>
      <c r="G5" s="511"/>
      <c r="H5" s="512"/>
      <c r="I5" s="512"/>
      <c r="J5" s="513"/>
      <c r="K5" s="2"/>
    </row>
    <row r="6" spans="1:23" s="3" customFormat="1" ht="19.5" customHeight="1">
      <c r="A6" s="428" t="s">
        <v>109</v>
      </c>
      <c r="B6" s="427"/>
      <c r="C6" s="536" t="str">
        <f>IF(企画種別="","",企画種別)</f>
        <v>新規構築</v>
      </c>
      <c r="D6" s="536"/>
      <c r="E6" s="537"/>
      <c r="F6" s="6"/>
      <c r="G6" s="511"/>
      <c r="H6" s="512"/>
      <c r="I6" s="512"/>
      <c r="J6" s="513"/>
      <c r="K6" s="2"/>
      <c r="M6" s="29"/>
      <c r="N6" s="29"/>
      <c r="O6" s="29"/>
      <c r="P6" s="29"/>
      <c r="S6" s="30"/>
    </row>
    <row r="7" spans="1:23" s="3" customFormat="1" ht="20.100000000000001" customHeight="1">
      <c r="A7" s="426" t="s">
        <v>70</v>
      </c>
      <c r="B7" s="427"/>
      <c r="C7" s="536" t="str">
        <f>IF(担当課="","",担当課)</f>
        <v>企画財政部財産活用課　渡部</v>
      </c>
      <c r="D7" s="536"/>
      <c r="E7" s="537"/>
      <c r="F7" s="6"/>
      <c r="G7" s="511"/>
      <c r="H7" s="512"/>
      <c r="I7" s="512"/>
      <c r="J7" s="513"/>
      <c r="K7" s="2"/>
      <c r="M7" s="29"/>
      <c r="N7" s="29"/>
      <c r="O7" s="29"/>
      <c r="P7" s="29"/>
      <c r="S7" s="30"/>
    </row>
    <row r="8" spans="1:23" s="3" customFormat="1" ht="20.100000000000001" customHeight="1">
      <c r="A8" s="426" t="s">
        <v>89</v>
      </c>
      <c r="B8" s="427"/>
      <c r="C8" s="429"/>
      <c r="D8" s="429"/>
      <c r="E8" s="430"/>
      <c r="F8" s="6"/>
      <c r="G8" s="511"/>
      <c r="H8" s="512"/>
      <c r="I8" s="512"/>
      <c r="J8" s="513"/>
      <c r="K8" s="2"/>
      <c r="M8" s="29"/>
      <c r="N8" s="29"/>
      <c r="O8" s="29"/>
      <c r="P8" s="29"/>
      <c r="S8" s="30"/>
    </row>
    <row r="9" spans="1:23" s="3" customFormat="1" ht="20.100000000000001" customHeight="1">
      <c r="A9" s="426" t="s">
        <v>54</v>
      </c>
      <c r="B9" s="427"/>
      <c r="C9" s="526"/>
      <c r="D9" s="526"/>
      <c r="E9" s="527"/>
      <c r="F9" s="8"/>
      <c r="G9" s="511"/>
      <c r="H9" s="512"/>
      <c r="I9" s="512"/>
      <c r="J9" s="513"/>
      <c r="K9" s="2"/>
      <c r="M9" s="29"/>
      <c r="N9" s="29"/>
      <c r="O9" s="29"/>
      <c r="P9" s="29"/>
      <c r="Q9" s="31"/>
      <c r="R9" s="18"/>
      <c r="S9" s="18"/>
      <c r="T9" s="18"/>
      <c r="U9" s="31"/>
      <c r="V9" s="8"/>
      <c r="W9" s="2"/>
    </row>
    <row r="10" spans="1:23" s="3" customFormat="1" ht="19.5" customHeight="1" thickBot="1">
      <c r="A10" s="460" t="s">
        <v>26</v>
      </c>
      <c r="B10" s="461"/>
      <c r="C10" s="462"/>
      <c r="D10" s="462"/>
      <c r="E10" s="463"/>
      <c r="F10" s="1"/>
      <c r="G10" s="514"/>
      <c r="H10" s="515"/>
      <c r="I10" s="515"/>
      <c r="J10" s="516"/>
      <c r="K10" s="2"/>
      <c r="O10" s="18"/>
      <c r="P10" s="18"/>
      <c r="Q10" s="18"/>
      <c r="W10" s="2"/>
    </row>
    <row r="11" spans="1:23" s="3" customFormat="1" ht="15" customHeight="1" thickBot="1">
      <c r="B11" s="1"/>
      <c r="C11" s="1"/>
      <c r="D11" s="1"/>
      <c r="E11" s="1"/>
      <c r="F11" s="1"/>
      <c r="G11" s="1"/>
      <c r="H11" s="1"/>
      <c r="I11" s="1"/>
      <c r="J11" s="19" t="s">
        <v>38</v>
      </c>
      <c r="K11" s="2"/>
    </row>
    <row r="12" spans="1:23" ht="28.5" customHeight="1">
      <c r="A12" s="502" t="s">
        <v>27</v>
      </c>
      <c r="B12" s="503"/>
      <c r="C12" s="504"/>
      <c r="D12" s="20" t="s">
        <v>41</v>
      </c>
      <c r="E12" s="21" t="s">
        <v>28</v>
      </c>
      <c r="F12" s="22" t="s">
        <v>31</v>
      </c>
      <c r="G12" s="23" t="s">
        <v>24</v>
      </c>
      <c r="H12" s="23" t="s">
        <v>1</v>
      </c>
      <c r="I12" s="24" t="s">
        <v>40</v>
      </c>
      <c r="J12" s="117" t="s">
        <v>4</v>
      </c>
      <c r="L12" s="46" t="s">
        <v>83</v>
      </c>
      <c r="M12" s="46" t="s">
        <v>44</v>
      </c>
      <c r="N12" s="46" t="s">
        <v>73</v>
      </c>
      <c r="O12" s="46" t="s">
        <v>84</v>
      </c>
    </row>
    <row r="13" spans="1:23" ht="18.75" customHeight="1">
      <c r="A13" s="505" t="s">
        <v>104</v>
      </c>
      <c r="B13" s="506"/>
      <c r="C13" s="506"/>
      <c r="D13" s="506"/>
      <c r="E13" s="506"/>
      <c r="F13" s="506"/>
      <c r="G13" s="506"/>
      <c r="H13" s="552"/>
      <c r="I13" s="552"/>
      <c r="J13" s="553"/>
      <c r="L13" s="46"/>
      <c r="M13" s="46"/>
      <c r="N13" s="46"/>
      <c r="O13" s="46"/>
    </row>
    <row r="14" spans="1:23" ht="20.100000000000001" customHeight="1">
      <c r="A14" s="549"/>
      <c r="B14" s="550"/>
      <c r="C14" s="551"/>
      <c r="D14" s="166"/>
      <c r="E14" s="167"/>
      <c r="F14" s="251"/>
      <c r="G14" s="59">
        <f>F14*D14</f>
        <v>0</v>
      </c>
      <c r="H14" s="40" t="str">
        <f>IF(ISERROR(1-(I14/G14)),"",1-(I14/G14))</f>
        <v/>
      </c>
      <c r="I14" s="252"/>
      <c r="J14" s="187"/>
      <c r="L14" s="46"/>
      <c r="M14" s="46"/>
      <c r="N14" s="46"/>
      <c r="O14" s="46"/>
    </row>
    <row r="15" spans="1:23" ht="20.100000000000001" customHeight="1">
      <c r="A15" s="495"/>
      <c r="B15" s="496"/>
      <c r="C15" s="497"/>
      <c r="D15" s="168"/>
      <c r="E15" s="169"/>
      <c r="F15" s="241"/>
      <c r="G15" s="58">
        <f>F15*D15</f>
        <v>0</v>
      </c>
      <c r="H15" s="39" t="str">
        <f>IF(ISERROR(1-(I15/G15)),"",1-(I15/G15))</f>
        <v/>
      </c>
      <c r="I15" s="252"/>
      <c r="J15" s="188"/>
      <c r="L15" s="46"/>
      <c r="M15" s="46"/>
      <c r="N15" s="46"/>
      <c r="O15" s="46"/>
    </row>
    <row r="16" spans="1:23" ht="20.100000000000001" customHeight="1">
      <c r="A16" s="495"/>
      <c r="B16" s="496"/>
      <c r="C16" s="497"/>
      <c r="D16" s="168"/>
      <c r="E16" s="169"/>
      <c r="F16" s="241"/>
      <c r="G16" s="58">
        <f t="shared" ref="G16:G25" si="0">F16*D16</f>
        <v>0</v>
      </c>
      <c r="H16" s="39" t="str">
        <f t="shared" ref="H16:H53" si="1">IF(ISERROR(1-(I16/G16)),"",1-(I16/G16))</f>
        <v/>
      </c>
      <c r="I16" s="252"/>
      <c r="J16" s="188"/>
      <c r="L16" s="46"/>
      <c r="M16" s="46"/>
      <c r="N16" s="46"/>
      <c r="O16" s="46"/>
    </row>
    <row r="17" spans="1:15" ht="20.100000000000001" customHeight="1">
      <c r="A17" s="495"/>
      <c r="B17" s="496"/>
      <c r="C17" s="497"/>
      <c r="D17" s="168"/>
      <c r="E17" s="169"/>
      <c r="F17" s="241"/>
      <c r="G17" s="58">
        <f t="shared" si="0"/>
        <v>0</v>
      </c>
      <c r="H17" s="39" t="str">
        <f t="shared" si="1"/>
        <v/>
      </c>
      <c r="I17" s="252"/>
      <c r="J17" s="188"/>
      <c r="L17" s="46"/>
      <c r="M17" s="46"/>
      <c r="N17" s="46"/>
      <c r="O17" s="46"/>
    </row>
    <row r="18" spans="1:15" s="26" customFormat="1" ht="20.100000000000001" customHeight="1">
      <c r="A18" s="495"/>
      <c r="B18" s="496"/>
      <c r="C18" s="497"/>
      <c r="D18" s="168"/>
      <c r="E18" s="169"/>
      <c r="F18" s="240"/>
      <c r="G18" s="58">
        <f t="shared" si="0"/>
        <v>0</v>
      </c>
      <c r="H18" s="39" t="str">
        <f t="shared" si="1"/>
        <v/>
      </c>
      <c r="I18" s="243"/>
      <c r="J18" s="188"/>
      <c r="K18" s="25"/>
      <c r="L18" s="47"/>
      <c r="M18" s="47"/>
      <c r="N18" s="47"/>
      <c r="O18" s="47"/>
    </row>
    <row r="19" spans="1:15" ht="20.100000000000001" customHeight="1">
      <c r="A19" s="495"/>
      <c r="B19" s="496"/>
      <c r="C19" s="497"/>
      <c r="D19" s="168"/>
      <c r="E19" s="169"/>
      <c r="F19" s="240"/>
      <c r="G19" s="58">
        <f t="shared" si="0"/>
        <v>0</v>
      </c>
      <c r="H19" s="39" t="str">
        <f t="shared" si="1"/>
        <v/>
      </c>
      <c r="I19" s="243"/>
      <c r="J19" s="188"/>
      <c r="L19" s="46"/>
      <c r="M19" s="46"/>
      <c r="N19" s="46"/>
      <c r="O19" s="46"/>
    </row>
    <row r="20" spans="1:15" ht="20.100000000000001" customHeight="1">
      <c r="A20" s="495"/>
      <c r="B20" s="496"/>
      <c r="C20" s="497"/>
      <c r="D20" s="168"/>
      <c r="E20" s="169"/>
      <c r="F20" s="240"/>
      <c r="G20" s="58">
        <f t="shared" si="0"/>
        <v>0</v>
      </c>
      <c r="H20" s="39" t="str">
        <f t="shared" si="1"/>
        <v/>
      </c>
      <c r="I20" s="243"/>
      <c r="J20" s="188"/>
      <c r="L20" s="46"/>
      <c r="M20" s="46"/>
      <c r="N20" s="46"/>
      <c r="O20" s="46"/>
    </row>
    <row r="21" spans="1:15" ht="20.100000000000001" customHeight="1">
      <c r="A21" s="495"/>
      <c r="B21" s="496"/>
      <c r="C21" s="497"/>
      <c r="D21" s="168"/>
      <c r="E21" s="169"/>
      <c r="F21" s="240"/>
      <c r="G21" s="58">
        <f t="shared" si="0"/>
        <v>0</v>
      </c>
      <c r="H21" s="39" t="str">
        <f t="shared" si="1"/>
        <v/>
      </c>
      <c r="I21" s="243"/>
      <c r="J21" s="188"/>
      <c r="L21" s="46"/>
      <c r="M21" s="46"/>
      <c r="N21" s="46"/>
      <c r="O21" s="46"/>
    </row>
    <row r="22" spans="1:15" ht="20.100000000000001" customHeight="1">
      <c r="A22" s="495"/>
      <c r="B22" s="496"/>
      <c r="C22" s="497"/>
      <c r="D22" s="168"/>
      <c r="E22" s="169"/>
      <c r="F22" s="240"/>
      <c r="G22" s="58">
        <f t="shared" si="0"/>
        <v>0</v>
      </c>
      <c r="H22" s="39" t="str">
        <f t="shared" si="1"/>
        <v/>
      </c>
      <c r="I22" s="243"/>
      <c r="J22" s="188"/>
      <c r="L22" s="46"/>
      <c r="M22" s="46"/>
      <c r="N22" s="46"/>
      <c r="O22" s="46"/>
    </row>
    <row r="23" spans="1:15" ht="20.100000000000001" customHeight="1">
      <c r="A23" s="495"/>
      <c r="B23" s="496"/>
      <c r="C23" s="497"/>
      <c r="D23" s="168"/>
      <c r="E23" s="169"/>
      <c r="F23" s="240"/>
      <c r="G23" s="58">
        <f t="shared" si="0"/>
        <v>0</v>
      </c>
      <c r="H23" s="39" t="str">
        <f t="shared" si="1"/>
        <v/>
      </c>
      <c r="I23" s="243"/>
      <c r="J23" s="188"/>
      <c r="L23" s="46"/>
      <c r="M23" s="46"/>
      <c r="N23" s="46"/>
      <c r="O23" s="46"/>
    </row>
    <row r="24" spans="1:15" s="26" customFormat="1" ht="20.100000000000001" customHeight="1">
      <c r="A24" s="495"/>
      <c r="B24" s="496"/>
      <c r="C24" s="497"/>
      <c r="D24" s="168"/>
      <c r="E24" s="169"/>
      <c r="F24" s="240"/>
      <c r="G24" s="58">
        <f t="shared" si="0"/>
        <v>0</v>
      </c>
      <c r="H24" s="39" t="str">
        <f t="shared" si="1"/>
        <v/>
      </c>
      <c r="I24" s="243"/>
      <c r="J24" s="188"/>
      <c r="K24" s="25"/>
      <c r="L24" s="47"/>
      <c r="M24" s="47"/>
      <c r="N24" s="47"/>
      <c r="O24" s="47"/>
    </row>
    <row r="25" spans="1:15" s="26" customFormat="1" ht="20.100000000000001" customHeight="1">
      <c r="A25" s="495"/>
      <c r="B25" s="496"/>
      <c r="C25" s="497"/>
      <c r="D25" s="168"/>
      <c r="E25" s="169"/>
      <c r="F25" s="240"/>
      <c r="G25" s="58">
        <f t="shared" si="0"/>
        <v>0</v>
      </c>
      <c r="H25" s="39" t="str">
        <f t="shared" si="1"/>
        <v/>
      </c>
      <c r="I25" s="243"/>
      <c r="J25" s="188"/>
      <c r="K25" s="25"/>
      <c r="L25" s="47"/>
      <c r="M25" s="47"/>
      <c r="N25" s="47"/>
      <c r="O25" s="47"/>
    </row>
    <row r="26" spans="1:15" s="11" customFormat="1" ht="24.75" customHeight="1" thickBot="1">
      <c r="A26" s="479" t="s">
        <v>78</v>
      </c>
      <c r="B26" s="480"/>
      <c r="C26" s="480"/>
      <c r="D26" s="480"/>
      <c r="E26" s="480"/>
      <c r="F26" s="480"/>
      <c r="G26" s="481"/>
      <c r="H26" s="482">
        <f>SUM(I14:I25)</f>
        <v>0</v>
      </c>
      <c r="I26" s="483"/>
      <c r="J26" s="190"/>
      <c r="L26" s="48">
        <f>H26</f>
        <v>0</v>
      </c>
      <c r="M26" s="49">
        <f>L26*H58</f>
        <v>0</v>
      </c>
      <c r="N26" s="49">
        <f>M26*12</f>
        <v>0</v>
      </c>
      <c r="O26" s="70">
        <f>(M26*60)</f>
        <v>0</v>
      </c>
    </row>
    <row r="27" spans="1:15" ht="18.75" customHeight="1">
      <c r="A27" s="505" t="s">
        <v>81</v>
      </c>
      <c r="B27" s="506"/>
      <c r="C27" s="506"/>
      <c r="D27" s="506"/>
      <c r="E27" s="506"/>
      <c r="F27" s="506"/>
      <c r="G27" s="506"/>
      <c r="H27" s="552"/>
      <c r="I27" s="552"/>
      <c r="J27" s="553"/>
      <c r="L27" s="46"/>
      <c r="M27" s="46"/>
      <c r="N27" s="46"/>
      <c r="O27" s="46"/>
    </row>
    <row r="28" spans="1:15" ht="20.100000000000001" customHeight="1">
      <c r="A28" s="495"/>
      <c r="B28" s="496"/>
      <c r="C28" s="497"/>
      <c r="D28" s="168"/>
      <c r="E28" s="169"/>
      <c r="F28" s="240"/>
      <c r="G28" s="59">
        <f>F28*D28</f>
        <v>0</v>
      </c>
      <c r="H28" s="39" t="str">
        <f t="shared" si="1"/>
        <v/>
      </c>
      <c r="I28" s="243"/>
      <c r="J28" s="188"/>
      <c r="L28" s="46"/>
      <c r="M28" s="46"/>
      <c r="N28" s="46"/>
      <c r="O28" s="46"/>
    </row>
    <row r="29" spans="1:15" ht="20.100000000000001" customHeight="1">
      <c r="A29" s="495"/>
      <c r="B29" s="496"/>
      <c r="C29" s="497"/>
      <c r="D29" s="168"/>
      <c r="E29" s="169"/>
      <c r="F29" s="240"/>
      <c r="G29" s="58">
        <f>F29*D29</f>
        <v>0</v>
      </c>
      <c r="H29" s="39" t="str">
        <f t="shared" si="1"/>
        <v/>
      </c>
      <c r="I29" s="243"/>
      <c r="J29" s="188"/>
      <c r="L29" s="46"/>
      <c r="M29" s="46"/>
      <c r="N29" s="46"/>
      <c r="O29" s="46"/>
    </row>
    <row r="30" spans="1:15" ht="20.100000000000001" customHeight="1">
      <c r="A30" s="495"/>
      <c r="B30" s="496"/>
      <c r="C30" s="497"/>
      <c r="D30" s="168"/>
      <c r="E30" s="169"/>
      <c r="F30" s="240"/>
      <c r="G30" s="58">
        <f t="shared" ref="G30:G39" si="2">F30*D30</f>
        <v>0</v>
      </c>
      <c r="H30" s="39" t="str">
        <f t="shared" si="1"/>
        <v/>
      </c>
      <c r="I30" s="243"/>
      <c r="J30" s="188"/>
      <c r="L30" s="46"/>
      <c r="M30" s="46"/>
      <c r="N30" s="46"/>
      <c r="O30" s="46"/>
    </row>
    <row r="31" spans="1:15" ht="20.100000000000001" customHeight="1">
      <c r="A31" s="495"/>
      <c r="B31" s="496"/>
      <c r="C31" s="497"/>
      <c r="D31" s="168"/>
      <c r="E31" s="169"/>
      <c r="F31" s="240"/>
      <c r="G31" s="58">
        <f t="shared" si="2"/>
        <v>0</v>
      </c>
      <c r="H31" s="39" t="str">
        <f t="shared" si="1"/>
        <v/>
      </c>
      <c r="I31" s="243"/>
      <c r="J31" s="188"/>
      <c r="L31" s="46"/>
      <c r="M31" s="46"/>
      <c r="N31" s="46"/>
      <c r="O31" s="46"/>
    </row>
    <row r="32" spans="1:15" ht="20.100000000000001" customHeight="1">
      <c r="A32" s="495"/>
      <c r="B32" s="496"/>
      <c r="C32" s="497"/>
      <c r="D32" s="168"/>
      <c r="E32" s="169"/>
      <c r="F32" s="240"/>
      <c r="G32" s="58">
        <f t="shared" si="2"/>
        <v>0</v>
      </c>
      <c r="H32" s="39" t="str">
        <f t="shared" si="1"/>
        <v/>
      </c>
      <c r="I32" s="243"/>
      <c r="J32" s="188"/>
      <c r="L32" s="46"/>
      <c r="M32" s="46"/>
      <c r="N32" s="46"/>
      <c r="O32" s="46"/>
    </row>
    <row r="33" spans="1:15" ht="20.100000000000001" customHeight="1">
      <c r="A33" s="533"/>
      <c r="B33" s="534"/>
      <c r="C33" s="535"/>
      <c r="D33" s="176"/>
      <c r="E33" s="177"/>
      <c r="F33" s="237"/>
      <c r="G33" s="58">
        <f t="shared" si="2"/>
        <v>0</v>
      </c>
      <c r="H33" s="39" t="str">
        <f t="shared" si="1"/>
        <v/>
      </c>
      <c r="I33" s="243"/>
      <c r="J33" s="188"/>
      <c r="L33" s="46"/>
      <c r="M33" s="46"/>
      <c r="N33" s="46"/>
      <c r="O33" s="46"/>
    </row>
    <row r="34" spans="1:15" ht="20.100000000000001" customHeight="1">
      <c r="A34" s="495"/>
      <c r="B34" s="496"/>
      <c r="C34" s="497"/>
      <c r="D34" s="168"/>
      <c r="E34" s="169"/>
      <c r="F34" s="240"/>
      <c r="G34" s="58">
        <f t="shared" si="2"/>
        <v>0</v>
      </c>
      <c r="H34" s="39" t="str">
        <f t="shared" si="1"/>
        <v/>
      </c>
      <c r="I34" s="243"/>
      <c r="J34" s="188"/>
      <c r="L34" s="46"/>
      <c r="M34" s="46"/>
      <c r="N34" s="46"/>
      <c r="O34" s="46"/>
    </row>
    <row r="35" spans="1:15" ht="20.100000000000001" customHeight="1">
      <c r="A35" s="495"/>
      <c r="B35" s="496"/>
      <c r="C35" s="497"/>
      <c r="D35" s="168"/>
      <c r="E35" s="169"/>
      <c r="F35" s="240"/>
      <c r="G35" s="58">
        <f t="shared" si="2"/>
        <v>0</v>
      </c>
      <c r="H35" s="39" t="str">
        <f t="shared" si="1"/>
        <v/>
      </c>
      <c r="I35" s="243"/>
      <c r="J35" s="188"/>
      <c r="L35" s="46"/>
      <c r="M35" s="46"/>
      <c r="N35" s="46"/>
      <c r="O35" s="46"/>
    </row>
    <row r="36" spans="1:15" s="26" customFormat="1" ht="20.100000000000001" customHeight="1">
      <c r="A36" s="495"/>
      <c r="B36" s="496"/>
      <c r="C36" s="497"/>
      <c r="D36" s="168"/>
      <c r="E36" s="169"/>
      <c r="F36" s="240"/>
      <c r="G36" s="58">
        <f t="shared" si="2"/>
        <v>0</v>
      </c>
      <c r="H36" s="39" t="str">
        <f t="shared" si="1"/>
        <v/>
      </c>
      <c r="I36" s="243"/>
      <c r="J36" s="188"/>
      <c r="K36" s="25"/>
      <c r="L36" s="47"/>
      <c r="M36" s="47"/>
      <c r="N36" s="47"/>
      <c r="O36" s="47"/>
    </row>
    <row r="37" spans="1:15" ht="20.100000000000001" customHeight="1">
      <c r="A37" s="495"/>
      <c r="B37" s="496"/>
      <c r="C37" s="497"/>
      <c r="D37" s="168"/>
      <c r="E37" s="169"/>
      <c r="F37" s="240"/>
      <c r="G37" s="58">
        <f t="shared" si="2"/>
        <v>0</v>
      </c>
      <c r="H37" s="39" t="str">
        <f t="shared" si="1"/>
        <v/>
      </c>
      <c r="I37" s="243"/>
      <c r="J37" s="188"/>
      <c r="L37" s="46"/>
      <c r="M37" s="46"/>
      <c r="N37" s="46"/>
      <c r="O37" s="46"/>
    </row>
    <row r="38" spans="1:15" s="26" customFormat="1" ht="20.100000000000001" customHeight="1">
      <c r="A38" s="495"/>
      <c r="B38" s="496"/>
      <c r="C38" s="497"/>
      <c r="D38" s="168"/>
      <c r="E38" s="169"/>
      <c r="F38" s="240"/>
      <c r="G38" s="58">
        <f t="shared" si="2"/>
        <v>0</v>
      </c>
      <c r="H38" s="39" t="str">
        <f t="shared" si="1"/>
        <v/>
      </c>
      <c r="I38" s="243"/>
      <c r="J38" s="188"/>
      <c r="K38" s="25"/>
      <c r="L38" s="47"/>
      <c r="M38" s="47"/>
      <c r="N38" s="47"/>
      <c r="O38" s="47"/>
    </row>
    <row r="39" spans="1:15" ht="20.100000000000001" customHeight="1">
      <c r="A39" s="495"/>
      <c r="B39" s="496"/>
      <c r="C39" s="497"/>
      <c r="D39" s="168"/>
      <c r="E39" s="169"/>
      <c r="F39" s="240"/>
      <c r="G39" s="58">
        <f t="shared" si="2"/>
        <v>0</v>
      </c>
      <c r="H39" s="39" t="str">
        <f t="shared" si="1"/>
        <v/>
      </c>
      <c r="I39" s="243"/>
      <c r="J39" s="188"/>
      <c r="L39" s="46"/>
      <c r="M39" s="46"/>
      <c r="N39" s="46"/>
      <c r="O39" s="46"/>
    </row>
    <row r="40" spans="1:15" s="11" customFormat="1" ht="24.75" customHeight="1" thickBot="1">
      <c r="A40" s="479" t="s">
        <v>78</v>
      </c>
      <c r="B40" s="480"/>
      <c r="C40" s="480"/>
      <c r="D40" s="480"/>
      <c r="E40" s="480"/>
      <c r="F40" s="480"/>
      <c r="G40" s="481"/>
      <c r="H40" s="482">
        <f>SUM(I28:I39)</f>
        <v>0</v>
      </c>
      <c r="I40" s="483"/>
      <c r="J40" s="190"/>
      <c r="L40" s="48">
        <f>H40</f>
        <v>0</v>
      </c>
      <c r="M40" s="49">
        <f>L40*H58</f>
        <v>0</v>
      </c>
      <c r="N40" s="49">
        <f>M40*12</f>
        <v>0</v>
      </c>
      <c r="O40" s="71">
        <f>M40*60</f>
        <v>0</v>
      </c>
    </row>
    <row r="41" spans="1:15" ht="18.75" customHeight="1">
      <c r="A41" s="505" t="s">
        <v>105</v>
      </c>
      <c r="B41" s="506"/>
      <c r="C41" s="506"/>
      <c r="D41" s="506"/>
      <c r="E41" s="506"/>
      <c r="F41" s="506"/>
      <c r="G41" s="506"/>
      <c r="H41" s="552"/>
      <c r="I41" s="552"/>
      <c r="J41" s="553"/>
      <c r="L41" s="46"/>
      <c r="M41" s="46"/>
      <c r="N41" s="46"/>
      <c r="O41" s="46"/>
    </row>
    <row r="42" spans="1:15" ht="20.100000000000001" customHeight="1">
      <c r="A42" s="495"/>
      <c r="B42" s="496"/>
      <c r="C42" s="497"/>
      <c r="D42" s="168"/>
      <c r="E42" s="169"/>
      <c r="F42" s="240"/>
      <c r="G42" s="59">
        <f>F42*D42</f>
        <v>0</v>
      </c>
      <c r="H42" s="39" t="str">
        <f t="shared" si="1"/>
        <v/>
      </c>
      <c r="I42" s="243"/>
      <c r="J42" s="188"/>
      <c r="L42" s="46"/>
      <c r="M42" s="46"/>
      <c r="N42" s="46"/>
      <c r="O42" s="46"/>
    </row>
    <row r="43" spans="1:15" ht="20.100000000000001" customHeight="1">
      <c r="A43" s="495"/>
      <c r="B43" s="496"/>
      <c r="C43" s="497"/>
      <c r="D43" s="168"/>
      <c r="E43" s="169"/>
      <c r="F43" s="240"/>
      <c r="G43" s="58">
        <f>F43*D43</f>
        <v>0</v>
      </c>
      <c r="H43" s="39" t="str">
        <f t="shared" si="1"/>
        <v/>
      </c>
      <c r="I43" s="243"/>
      <c r="J43" s="188"/>
      <c r="L43" s="46"/>
      <c r="M43" s="46"/>
      <c r="N43" s="46"/>
      <c r="O43" s="46"/>
    </row>
    <row r="44" spans="1:15" ht="20.100000000000001" customHeight="1">
      <c r="A44" s="495"/>
      <c r="B44" s="496"/>
      <c r="C44" s="497"/>
      <c r="D44" s="168"/>
      <c r="E44" s="169"/>
      <c r="F44" s="240"/>
      <c r="G44" s="58">
        <f t="shared" ref="G44:G53" si="3">F44*D44</f>
        <v>0</v>
      </c>
      <c r="H44" s="39" t="str">
        <f t="shared" si="1"/>
        <v/>
      </c>
      <c r="I44" s="243"/>
      <c r="J44" s="188"/>
      <c r="L44" s="46"/>
      <c r="M44" s="46"/>
      <c r="N44" s="46"/>
      <c r="O44" s="46"/>
    </row>
    <row r="45" spans="1:15" ht="20.100000000000001" customHeight="1">
      <c r="A45" s="495"/>
      <c r="B45" s="496"/>
      <c r="C45" s="497"/>
      <c r="D45" s="168"/>
      <c r="E45" s="169"/>
      <c r="F45" s="240"/>
      <c r="G45" s="58">
        <f t="shared" si="3"/>
        <v>0</v>
      </c>
      <c r="H45" s="39" t="str">
        <f t="shared" si="1"/>
        <v/>
      </c>
      <c r="I45" s="243"/>
      <c r="J45" s="188"/>
      <c r="L45" s="46"/>
      <c r="M45" s="46"/>
      <c r="N45" s="46"/>
      <c r="O45" s="46"/>
    </row>
    <row r="46" spans="1:15" s="26" customFormat="1" ht="20.100000000000001" customHeight="1">
      <c r="A46" s="495"/>
      <c r="B46" s="496"/>
      <c r="C46" s="497"/>
      <c r="D46" s="168"/>
      <c r="E46" s="169"/>
      <c r="F46" s="240"/>
      <c r="G46" s="58">
        <f t="shared" si="3"/>
        <v>0</v>
      </c>
      <c r="H46" s="39" t="str">
        <f t="shared" si="1"/>
        <v/>
      </c>
      <c r="I46" s="243"/>
      <c r="J46" s="188"/>
      <c r="K46" s="25"/>
      <c r="L46" s="47"/>
      <c r="M46" s="47"/>
      <c r="N46" s="47"/>
      <c r="O46" s="47"/>
    </row>
    <row r="47" spans="1:15" s="26" customFormat="1" ht="20.100000000000001" customHeight="1">
      <c r="A47" s="495"/>
      <c r="B47" s="496"/>
      <c r="C47" s="497"/>
      <c r="D47" s="168"/>
      <c r="E47" s="169"/>
      <c r="F47" s="240"/>
      <c r="G47" s="58">
        <f t="shared" si="3"/>
        <v>0</v>
      </c>
      <c r="H47" s="39" t="str">
        <f t="shared" si="1"/>
        <v/>
      </c>
      <c r="I47" s="243"/>
      <c r="J47" s="188"/>
      <c r="K47" s="25"/>
      <c r="L47" s="47"/>
      <c r="M47" s="47"/>
      <c r="N47" s="47"/>
      <c r="O47" s="47"/>
    </row>
    <row r="48" spans="1:15" ht="20.100000000000001" customHeight="1">
      <c r="A48" s="495"/>
      <c r="B48" s="496"/>
      <c r="C48" s="497"/>
      <c r="D48" s="168"/>
      <c r="E48" s="169"/>
      <c r="F48" s="240"/>
      <c r="G48" s="58">
        <f t="shared" si="3"/>
        <v>0</v>
      </c>
      <c r="H48" s="39" t="str">
        <f t="shared" si="1"/>
        <v/>
      </c>
      <c r="I48" s="243"/>
      <c r="J48" s="188"/>
      <c r="L48" s="46"/>
      <c r="M48" s="46"/>
      <c r="N48" s="46"/>
      <c r="O48" s="46"/>
    </row>
    <row r="49" spans="1:15" ht="20.100000000000001" customHeight="1">
      <c r="A49" s="533"/>
      <c r="B49" s="534"/>
      <c r="C49" s="535"/>
      <c r="D49" s="176"/>
      <c r="E49" s="177"/>
      <c r="F49" s="237"/>
      <c r="G49" s="58">
        <f t="shared" si="3"/>
        <v>0</v>
      </c>
      <c r="H49" s="39" t="str">
        <f t="shared" si="1"/>
        <v/>
      </c>
      <c r="I49" s="243"/>
      <c r="J49" s="188"/>
      <c r="L49" s="46"/>
      <c r="M49" s="46"/>
      <c r="N49" s="46"/>
      <c r="O49" s="46"/>
    </row>
    <row r="50" spans="1:15" s="11" customFormat="1" ht="20.100000000000001" customHeight="1">
      <c r="A50" s="533"/>
      <c r="B50" s="534"/>
      <c r="C50" s="535"/>
      <c r="D50" s="176"/>
      <c r="E50" s="177"/>
      <c r="F50" s="237"/>
      <c r="G50" s="58">
        <f t="shared" si="3"/>
        <v>0</v>
      </c>
      <c r="H50" s="39" t="str">
        <f t="shared" si="1"/>
        <v/>
      </c>
      <c r="I50" s="243"/>
      <c r="J50" s="188"/>
      <c r="L50" s="49"/>
      <c r="M50" s="49"/>
      <c r="N50" s="49"/>
      <c r="O50" s="49"/>
    </row>
    <row r="51" spans="1:15" s="11" customFormat="1" ht="20.100000000000001" customHeight="1">
      <c r="A51" s="533"/>
      <c r="B51" s="534"/>
      <c r="C51" s="535"/>
      <c r="D51" s="176"/>
      <c r="E51" s="177"/>
      <c r="F51" s="237"/>
      <c r="G51" s="58">
        <f t="shared" si="3"/>
        <v>0</v>
      </c>
      <c r="H51" s="39" t="str">
        <f t="shared" si="1"/>
        <v/>
      </c>
      <c r="I51" s="243"/>
      <c r="J51" s="188"/>
      <c r="L51" s="49"/>
      <c r="M51" s="49"/>
      <c r="N51" s="49"/>
      <c r="O51" s="49"/>
    </row>
    <row r="52" spans="1:15" s="11" customFormat="1" ht="20.100000000000001" customHeight="1">
      <c r="A52" s="533"/>
      <c r="B52" s="534"/>
      <c r="C52" s="535"/>
      <c r="D52" s="176"/>
      <c r="E52" s="177"/>
      <c r="F52" s="237"/>
      <c r="G52" s="58">
        <f t="shared" si="3"/>
        <v>0</v>
      </c>
      <c r="H52" s="39" t="str">
        <f t="shared" si="1"/>
        <v/>
      </c>
      <c r="I52" s="243"/>
      <c r="J52" s="188"/>
      <c r="L52" s="49"/>
      <c r="M52" s="49"/>
      <c r="N52" s="49"/>
      <c r="O52" s="49"/>
    </row>
    <row r="53" spans="1:15" s="11" customFormat="1" ht="20.100000000000001" customHeight="1">
      <c r="A53" s="533"/>
      <c r="B53" s="534"/>
      <c r="C53" s="535"/>
      <c r="D53" s="176"/>
      <c r="E53" s="177"/>
      <c r="F53" s="237"/>
      <c r="G53" s="58">
        <f t="shared" si="3"/>
        <v>0</v>
      </c>
      <c r="H53" s="39" t="str">
        <f t="shared" si="1"/>
        <v/>
      </c>
      <c r="I53" s="243"/>
      <c r="J53" s="188"/>
      <c r="L53" s="49"/>
      <c r="M53" s="49"/>
      <c r="N53" s="49"/>
      <c r="O53" s="49"/>
    </row>
    <row r="54" spans="1:15" s="11" customFormat="1" ht="24.75" customHeight="1" thickBot="1">
      <c r="A54" s="479" t="s">
        <v>78</v>
      </c>
      <c r="B54" s="480"/>
      <c r="C54" s="480"/>
      <c r="D54" s="480"/>
      <c r="E54" s="480"/>
      <c r="F54" s="480"/>
      <c r="G54" s="481"/>
      <c r="H54" s="482">
        <f>SUM(I42:I53)</f>
        <v>0</v>
      </c>
      <c r="I54" s="483"/>
      <c r="J54" s="190"/>
      <c r="L54" s="48">
        <f>H54</f>
        <v>0</v>
      </c>
      <c r="M54" s="49">
        <f>L54*H58</f>
        <v>0</v>
      </c>
      <c r="N54" s="49">
        <f>M54*12</f>
        <v>0</v>
      </c>
      <c r="O54" s="71">
        <f>M54*60</f>
        <v>0</v>
      </c>
    </row>
    <row r="55" spans="1:15" s="11" customFormat="1" ht="25.5" customHeight="1" thickBot="1">
      <c r="A55" s="563" t="s">
        <v>30</v>
      </c>
      <c r="B55" s="564"/>
      <c r="C55" s="564"/>
      <c r="D55" s="564"/>
      <c r="E55" s="564"/>
      <c r="F55" s="564"/>
      <c r="G55" s="565"/>
      <c r="H55" s="561">
        <f>SUM(G14:G53)</f>
        <v>0</v>
      </c>
      <c r="I55" s="562"/>
      <c r="J55" s="200"/>
      <c r="L55" s="49"/>
      <c r="M55" s="49"/>
      <c r="N55" s="49"/>
      <c r="O55" s="49"/>
    </row>
    <row r="56" spans="1:15" s="11" customFormat="1" ht="30.75" customHeight="1" thickTop="1" thickBot="1">
      <c r="A56" s="469" t="s">
        <v>47</v>
      </c>
      <c r="B56" s="554"/>
      <c r="C56" s="554"/>
      <c r="D56" s="554"/>
      <c r="E56" s="554"/>
      <c r="F56" s="554"/>
      <c r="G56" s="555"/>
      <c r="H56" s="472">
        <f>SUM(H26,H40,H54)</f>
        <v>0</v>
      </c>
      <c r="I56" s="473"/>
      <c r="J56" s="201"/>
      <c r="L56" s="49"/>
      <c r="M56" s="49"/>
      <c r="N56" s="49"/>
      <c r="O56" s="49"/>
    </row>
    <row r="57" spans="1:15" s="11" customFormat="1" ht="25.5" customHeight="1" thickTop="1">
      <c r="A57" s="556" t="s">
        <v>68</v>
      </c>
      <c r="B57" s="557"/>
      <c r="C57" s="557"/>
      <c r="D57" s="557"/>
      <c r="E57" s="557"/>
      <c r="F57" s="557"/>
      <c r="G57" s="558"/>
      <c r="H57" s="559">
        <f>IF(ISERROR(1-(H56/H55)),0,(1-(H56/H55)))</f>
        <v>0</v>
      </c>
      <c r="I57" s="560"/>
      <c r="J57" s="230"/>
      <c r="L57" s="49"/>
      <c r="M57" s="49"/>
      <c r="N57" s="49"/>
      <c r="O57" s="49"/>
    </row>
    <row r="58" spans="1:15" s="11" customFormat="1" ht="25.5" customHeight="1">
      <c r="A58" s="568" t="s">
        <v>43</v>
      </c>
      <c r="B58" s="569"/>
      <c r="C58" s="569"/>
      <c r="D58" s="569"/>
      <c r="E58" s="569"/>
      <c r="F58" s="569"/>
      <c r="G58" s="570"/>
      <c r="H58" s="571"/>
      <c r="I58" s="572"/>
      <c r="J58" s="231"/>
      <c r="L58" s="49"/>
      <c r="M58" s="49"/>
      <c r="N58" s="49"/>
      <c r="O58" s="49"/>
    </row>
    <row r="59" spans="1:15" s="11" customFormat="1" ht="25.5" customHeight="1">
      <c r="A59" s="573" t="s">
        <v>44</v>
      </c>
      <c r="B59" s="574"/>
      <c r="C59" s="574"/>
      <c r="D59" s="574"/>
      <c r="E59" s="574"/>
      <c r="F59" s="574"/>
      <c r="G59" s="574"/>
      <c r="H59" s="575">
        <f>H56*H58</f>
        <v>0</v>
      </c>
      <c r="I59" s="576"/>
      <c r="J59" s="231"/>
      <c r="L59" s="49"/>
      <c r="M59" s="49"/>
      <c r="N59" s="49"/>
      <c r="O59" s="49"/>
    </row>
    <row r="60" spans="1:15" s="11" customFormat="1" ht="25.5" customHeight="1">
      <c r="A60" s="573" t="s">
        <v>73</v>
      </c>
      <c r="B60" s="574"/>
      <c r="C60" s="574"/>
      <c r="D60" s="574"/>
      <c r="E60" s="574"/>
      <c r="F60" s="574"/>
      <c r="G60" s="574"/>
      <c r="H60" s="575">
        <f>H59*12</f>
        <v>0</v>
      </c>
      <c r="I60" s="576"/>
      <c r="J60" s="231"/>
      <c r="L60" s="49"/>
      <c r="M60" s="49"/>
      <c r="N60" s="49"/>
      <c r="O60" s="49"/>
    </row>
    <row r="61" spans="1:15" s="11" customFormat="1" ht="25.5" customHeight="1">
      <c r="A61" s="573" t="s">
        <v>45</v>
      </c>
      <c r="B61" s="574"/>
      <c r="C61" s="574"/>
      <c r="D61" s="574"/>
      <c r="E61" s="574"/>
      <c r="F61" s="574"/>
      <c r="G61" s="574"/>
      <c r="H61" s="577"/>
      <c r="I61" s="578"/>
      <c r="J61" s="231"/>
      <c r="L61" s="49"/>
      <c r="M61" s="49"/>
      <c r="N61" s="49"/>
      <c r="O61" s="49"/>
    </row>
    <row r="62" spans="1:15" s="11" customFormat="1" ht="25.5" customHeight="1" thickBot="1">
      <c r="A62" s="566" t="s">
        <v>46</v>
      </c>
      <c r="B62" s="567"/>
      <c r="C62" s="567"/>
      <c r="D62" s="567"/>
      <c r="E62" s="567"/>
      <c r="F62" s="567"/>
      <c r="G62" s="567"/>
      <c r="H62" s="482">
        <f>H59*H61</f>
        <v>0</v>
      </c>
      <c r="I62" s="483"/>
      <c r="J62" s="232"/>
      <c r="L62" s="49"/>
      <c r="M62" s="49"/>
      <c r="N62" s="49"/>
      <c r="O62" s="49"/>
    </row>
    <row r="65" spans="2:5">
      <c r="E65" s="146"/>
    </row>
    <row r="66" spans="2:5" hidden="1">
      <c r="B66" s="9" t="s">
        <v>122</v>
      </c>
      <c r="D66" s="114">
        <f>N26</f>
        <v>0</v>
      </c>
    </row>
    <row r="67" spans="2:5" hidden="1">
      <c r="B67" s="9" t="s">
        <v>123</v>
      </c>
      <c r="D67" s="114">
        <f>N40</f>
        <v>0</v>
      </c>
    </row>
    <row r="68" spans="2:5" hidden="1">
      <c r="B68" s="9" t="s">
        <v>124</v>
      </c>
      <c r="D68" s="114">
        <f>N54</f>
        <v>0</v>
      </c>
    </row>
  </sheetData>
  <sheetProtection insertRows="0" deleteRows="0"/>
  <mergeCells count="80">
    <mergeCell ref="G3:J10"/>
    <mergeCell ref="A5:B5"/>
    <mergeCell ref="C5:E5"/>
    <mergeCell ref="A9:B9"/>
    <mergeCell ref="C9:E9"/>
    <mergeCell ref="A6:B6"/>
    <mergeCell ref="C3:D3"/>
    <mergeCell ref="A4:B4"/>
    <mergeCell ref="C4:E4"/>
    <mergeCell ref="A45:C45"/>
    <mergeCell ref="A46:C46"/>
    <mergeCell ref="A39:C39"/>
    <mergeCell ref="A42:C42"/>
    <mergeCell ref="A43:C43"/>
    <mergeCell ref="A41:J41"/>
    <mergeCell ref="A40:G40"/>
    <mergeCell ref="H40:I40"/>
    <mergeCell ref="A62:G62"/>
    <mergeCell ref="H62:I62"/>
    <mergeCell ref="A58:G58"/>
    <mergeCell ref="H58:I58"/>
    <mergeCell ref="A59:G59"/>
    <mergeCell ref="H59:I59"/>
    <mergeCell ref="A60:G60"/>
    <mergeCell ref="H60:I60"/>
    <mergeCell ref="A61:G61"/>
    <mergeCell ref="H61:I61"/>
    <mergeCell ref="H55:I55"/>
    <mergeCell ref="H54:I54"/>
    <mergeCell ref="A50:C50"/>
    <mergeCell ref="A38:C38"/>
    <mergeCell ref="A31:C31"/>
    <mergeCell ref="A32:C32"/>
    <mergeCell ref="A53:C53"/>
    <mergeCell ref="A44:C44"/>
    <mergeCell ref="A33:C33"/>
    <mergeCell ref="A54:G54"/>
    <mergeCell ref="A55:G55"/>
    <mergeCell ref="A51:C51"/>
    <mergeCell ref="A52:C52"/>
    <mergeCell ref="A47:C47"/>
    <mergeCell ref="A48:C48"/>
    <mergeCell ref="A49:C49"/>
    <mergeCell ref="A56:G56"/>
    <mergeCell ref="H56:I56"/>
    <mergeCell ref="A57:G57"/>
    <mergeCell ref="H57:I57"/>
    <mergeCell ref="A13:J13"/>
    <mergeCell ref="A34:C34"/>
    <mergeCell ref="A29:C29"/>
    <mergeCell ref="A26:G26"/>
    <mergeCell ref="H26:I26"/>
    <mergeCell ref="A22:C22"/>
    <mergeCell ref="A23:C23"/>
    <mergeCell ref="A21:C21"/>
    <mergeCell ref="A25:C25"/>
    <mergeCell ref="A18:C18"/>
    <mergeCell ref="A19:C19"/>
    <mergeCell ref="A28:C28"/>
    <mergeCell ref="A1:F2"/>
    <mergeCell ref="A35:C35"/>
    <mergeCell ref="A30:C30"/>
    <mergeCell ref="C6:E6"/>
    <mergeCell ref="A7:B7"/>
    <mergeCell ref="C7:E7"/>
    <mergeCell ref="A8:B8"/>
    <mergeCell ref="C8:E8"/>
    <mergeCell ref="A10:B10"/>
    <mergeCell ref="C10:E10"/>
    <mergeCell ref="A12:C12"/>
    <mergeCell ref="A3:B3"/>
    <mergeCell ref="A20:C20"/>
    <mergeCell ref="A36:C36"/>
    <mergeCell ref="A37:C37"/>
    <mergeCell ref="A16:C16"/>
    <mergeCell ref="A17:C17"/>
    <mergeCell ref="A14:C14"/>
    <mergeCell ref="A15:C15"/>
    <mergeCell ref="A24:C24"/>
    <mergeCell ref="A27:J27"/>
  </mergeCells>
  <phoneticPr fontId="2"/>
  <conditionalFormatting sqref="C6:E6 H58 H61 C8:E8 C10:E10">
    <cfRule type="expression" dxfId="64" priority="7">
      <formula>AND($C$6&lt;&gt;"",C6="")</formula>
    </cfRule>
  </conditionalFormatting>
  <conditionalFormatting sqref="D14:F25 I14:I25 D28:F39 I28:I39 D42:F53 I42:I53">
    <cfRule type="expression" dxfId="63" priority="6">
      <formula>AND($A14&lt;&gt;"",D14="")</formula>
    </cfRule>
  </conditionalFormatting>
  <conditionalFormatting sqref="C7:E7">
    <cfRule type="expression" dxfId="62" priority="5">
      <formula>AND($C$5&lt;&gt;"",$C7="")</formula>
    </cfRule>
  </conditionalFormatting>
  <conditionalFormatting sqref="C6:E8 C10:E10">
    <cfRule type="expression" dxfId="61" priority="4">
      <formula>AND($C$5&lt;&gt;"",$C6="")</formula>
    </cfRule>
  </conditionalFormatting>
  <conditionalFormatting sqref="C9:E9">
    <cfRule type="expression" dxfId="60" priority="2">
      <formula>AND($C$5&lt;&gt;"",$C9="")</formula>
    </cfRule>
  </conditionalFormatting>
  <conditionalFormatting sqref="C9:E9">
    <cfRule type="expression" dxfId="59" priority="1">
      <formula>AND($C$6&lt;&gt;"",$C9="")</formula>
    </cfRule>
  </conditionalFormatting>
  <dataValidations count="1">
    <dataValidation allowBlank="1" showInputMessage="1" showErrorMessage="1" prompt="※税抜_x000a_　　・円" sqref="F14:F25 I14:I25 F28:F39 I28:I39 F42:F53 I42:I53"/>
  </dataValidations>
  <printOptions horizontalCentered="1"/>
  <pageMargins left="0.7" right="0.7" top="0.75" bottom="0.75" header="0.3" footer="0.3"/>
  <pageSetup paperSize="9" scale="53" orientation="portrait"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showGridLines="0" view="pageBreakPreview" zoomScale="70" zoomScaleNormal="85" zoomScaleSheetLayoutView="70" workbookViewId="0">
      <selection activeCell="A3" sqref="A3"/>
    </sheetView>
  </sheetViews>
  <sheetFormatPr defaultColWidth="9" defaultRowHeight="27" customHeight="1"/>
  <cols>
    <col min="1" max="1" width="23.875" style="9" customWidth="1"/>
    <col min="2" max="2" width="30" style="9" customWidth="1"/>
    <col min="3" max="14" width="6" style="9" customWidth="1"/>
    <col min="15" max="15" width="14.125" style="9" customWidth="1"/>
    <col min="16" max="16" width="9.75" style="9" customWidth="1"/>
    <col min="17" max="22" width="9.125" style="9" customWidth="1"/>
    <col min="23" max="23" width="31.25" style="9" customWidth="1"/>
    <col min="24" max="24" width="0" style="12" hidden="1" customWidth="1"/>
    <col min="25" max="25" width="11" style="12" hidden="1" customWidth="1"/>
    <col min="26" max="26" width="0" style="12" hidden="1" customWidth="1"/>
    <col min="27" max="16384" width="9" style="12"/>
  </cols>
  <sheetData>
    <row r="1" spans="1:24" s="3" customFormat="1" ht="27" customHeight="1">
      <c r="A1" s="447" t="s">
        <v>253</v>
      </c>
      <c r="B1" s="447"/>
      <c r="C1" s="447"/>
      <c r="D1" s="447"/>
      <c r="E1" s="447"/>
      <c r="F1" s="447"/>
      <c r="G1" s="4"/>
      <c r="H1" s="4"/>
      <c r="I1" s="4"/>
      <c r="J1" s="4"/>
      <c r="K1" s="4"/>
      <c r="L1" s="4"/>
      <c r="M1" s="4"/>
      <c r="N1" s="4"/>
      <c r="O1" s="5"/>
      <c r="P1" s="5"/>
      <c r="Q1" s="4"/>
      <c r="R1" s="4"/>
      <c r="S1" s="4"/>
      <c r="T1" s="4"/>
      <c r="U1" s="4"/>
      <c r="V1" s="42"/>
      <c r="W1" s="43"/>
    </row>
    <row r="2" spans="1:24" s="3" customFormat="1" ht="27" customHeight="1">
      <c r="A2" s="447"/>
      <c r="B2" s="447"/>
      <c r="C2" s="447"/>
      <c r="D2" s="447"/>
      <c r="E2" s="447"/>
      <c r="F2" s="447"/>
      <c r="G2" s="4"/>
      <c r="H2" s="4"/>
      <c r="I2" s="4"/>
      <c r="J2" s="4"/>
      <c r="K2" s="4"/>
      <c r="L2" s="4"/>
      <c r="M2" s="4"/>
      <c r="N2" s="4"/>
      <c r="O2" s="5"/>
      <c r="P2" s="5"/>
      <c r="Q2" s="4"/>
      <c r="R2" s="4"/>
      <c r="S2" s="4"/>
      <c r="T2" s="4"/>
      <c r="U2" s="4"/>
      <c r="V2" s="42"/>
      <c r="W2" s="43"/>
    </row>
    <row r="3" spans="1:24" s="3" customFormat="1" ht="27" customHeight="1" thickBot="1">
      <c r="B3" s="1"/>
      <c r="C3" s="1"/>
      <c r="D3" s="1"/>
      <c r="E3" s="1"/>
      <c r="F3" s="1"/>
      <c r="G3" s="1"/>
      <c r="H3" s="1"/>
      <c r="I3" s="1"/>
      <c r="J3" s="1"/>
      <c r="K3" s="1"/>
      <c r="L3" s="1"/>
      <c r="M3" s="1"/>
      <c r="N3" s="1"/>
      <c r="O3" s="1"/>
      <c r="P3" s="1"/>
      <c r="Q3" s="1"/>
      <c r="R3" s="1"/>
      <c r="S3" s="1"/>
      <c r="T3" s="1"/>
      <c r="U3" s="1"/>
      <c r="V3" s="1"/>
      <c r="W3" s="1"/>
    </row>
    <row r="4" spans="1:24" s="3" customFormat="1" ht="27" customHeight="1">
      <c r="A4" s="267" t="s">
        <v>125</v>
      </c>
      <c r="B4" s="587" t="str">
        <f>IF(調達管理番号1="","",調達管理番号1)</f>
        <v/>
      </c>
      <c r="C4" s="587"/>
      <c r="D4" s="588"/>
      <c r="E4" s="589"/>
      <c r="F4" s="1"/>
      <c r="G4" s="586" t="s">
        <v>240</v>
      </c>
      <c r="H4" s="586"/>
      <c r="I4" s="586"/>
      <c r="J4" s="586"/>
      <c r="K4" s="586"/>
      <c r="L4" s="586"/>
      <c r="M4" s="586"/>
      <c r="N4" s="586"/>
      <c r="O4" s="586"/>
      <c r="P4" s="586"/>
      <c r="Q4" s="586"/>
      <c r="R4" s="586"/>
      <c r="S4" s="586"/>
      <c r="T4" s="586"/>
      <c r="U4" s="586"/>
      <c r="V4" s="586"/>
      <c r="W4" s="586"/>
    </row>
    <row r="5" spans="1:24" s="3" customFormat="1" ht="27" customHeight="1">
      <c r="A5" s="301" t="s">
        <v>86</v>
      </c>
      <c r="B5" s="536" t="str">
        <f>IF(システムID="","",システムID)</f>
        <v/>
      </c>
      <c r="C5" s="536"/>
      <c r="D5" s="536"/>
      <c r="E5" s="537"/>
      <c r="F5" s="6"/>
      <c r="G5" s="586"/>
      <c r="H5" s="586"/>
      <c r="I5" s="586"/>
      <c r="J5" s="586"/>
      <c r="K5" s="586"/>
      <c r="L5" s="586"/>
      <c r="M5" s="586"/>
      <c r="N5" s="586"/>
      <c r="O5" s="586"/>
      <c r="P5" s="586"/>
      <c r="Q5" s="586"/>
      <c r="R5" s="586"/>
      <c r="S5" s="586"/>
      <c r="T5" s="586"/>
      <c r="U5" s="586"/>
      <c r="V5" s="586"/>
      <c r="W5" s="586"/>
    </row>
    <row r="6" spans="1:24" s="3" customFormat="1" ht="27" customHeight="1">
      <c r="A6" s="253" t="s">
        <v>53</v>
      </c>
      <c r="B6" s="536" t="str">
        <f>IF(システム名="","",システム名)</f>
        <v>Wi-Fi型スマートロックシステム</v>
      </c>
      <c r="C6" s="536"/>
      <c r="D6" s="536"/>
      <c r="E6" s="537"/>
      <c r="F6" s="8"/>
      <c r="G6" s="586"/>
      <c r="H6" s="586"/>
      <c r="I6" s="586"/>
      <c r="J6" s="586"/>
      <c r="K6" s="586"/>
      <c r="L6" s="586"/>
      <c r="M6" s="586"/>
      <c r="N6" s="586"/>
      <c r="O6" s="586"/>
      <c r="P6" s="586"/>
      <c r="Q6" s="586"/>
      <c r="R6" s="586"/>
      <c r="S6" s="586"/>
      <c r="T6" s="586"/>
      <c r="U6" s="586"/>
      <c r="V6" s="586"/>
      <c r="W6" s="586"/>
    </row>
    <row r="7" spans="1:24" s="3" customFormat="1" ht="27" customHeight="1">
      <c r="A7" s="254" t="s">
        <v>109</v>
      </c>
      <c r="B7" s="536" t="str">
        <f>IF(企画種別="","",企画種別)</f>
        <v>新規構築</v>
      </c>
      <c r="C7" s="536"/>
      <c r="D7" s="536"/>
      <c r="E7" s="537"/>
      <c r="F7" s="8"/>
      <c r="G7" s="586"/>
      <c r="H7" s="586"/>
      <c r="I7" s="586"/>
      <c r="J7" s="586"/>
      <c r="K7" s="586"/>
      <c r="L7" s="586"/>
      <c r="M7" s="586"/>
      <c r="N7" s="586"/>
      <c r="O7" s="586"/>
      <c r="P7" s="586"/>
      <c r="Q7" s="586"/>
      <c r="R7" s="586"/>
      <c r="S7" s="586"/>
      <c r="T7" s="586"/>
      <c r="U7" s="586"/>
      <c r="V7" s="586"/>
      <c r="W7" s="586"/>
    </row>
    <row r="8" spans="1:24" s="3" customFormat="1" ht="27" customHeight="1">
      <c r="A8" s="253" t="s">
        <v>70</v>
      </c>
      <c r="B8" s="536" t="str">
        <f>IF(担当課="","",担当課)</f>
        <v>企画財政部財産活用課　渡部</v>
      </c>
      <c r="C8" s="536"/>
      <c r="D8" s="536"/>
      <c r="E8" s="537"/>
      <c r="F8" s="8"/>
      <c r="G8" s="586"/>
      <c r="H8" s="586"/>
      <c r="I8" s="586"/>
      <c r="J8" s="586"/>
      <c r="K8" s="586"/>
      <c r="L8" s="586"/>
      <c r="M8" s="586"/>
      <c r="N8" s="586"/>
      <c r="O8" s="586"/>
      <c r="P8" s="586"/>
      <c r="Q8" s="586"/>
      <c r="R8" s="586"/>
      <c r="S8" s="586"/>
      <c r="T8" s="586"/>
      <c r="U8" s="586"/>
      <c r="V8" s="586"/>
      <c r="W8" s="586"/>
    </row>
    <row r="9" spans="1:24" s="3" customFormat="1" ht="27" customHeight="1">
      <c r="A9" s="253" t="s">
        <v>89</v>
      </c>
      <c r="B9" s="429"/>
      <c r="C9" s="429"/>
      <c r="D9" s="429"/>
      <c r="E9" s="430"/>
      <c r="F9" s="6"/>
      <c r="G9" s="586"/>
      <c r="H9" s="586"/>
      <c r="I9" s="586"/>
      <c r="J9" s="586"/>
      <c r="K9" s="586"/>
      <c r="L9" s="586"/>
      <c r="M9" s="586"/>
      <c r="N9" s="586"/>
      <c r="O9" s="586"/>
      <c r="P9" s="586"/>
      <c r="Q9" s="586"/>
      <c r="R9" s="586"/>
      <c r="S9" s="586"/>
      <c r="T9" s="586"/>
      <c r="U9" s="586"/>
      <c r="V9" s="586"/>
      <c r="W9" s="586"/>
    </row>
    <row r="10" spans="1:24" s="3" customFormat="1" ht="27" customHeight="1">
      <c r="A10" s="253" t="s">
        <v>54</v>
      </c>
      <c r="B10" s="526"/>
      <c r="C10" s="526"/>
      <c r="D10" s="526"/>
      <c r="E10" s="527"/>
      <c r="F10" s="8"/>
      <c r="G10" s="586"/>
      <c r="H10" s="586"/>
      <c r="I10" s="586"/>
      <c r="J10" s="586"/>
      <c r="K10" s="586"/>
      <c r="L10" s="586"/>
      <c r="M10" s="586"/>
      <c r="N10" s="586"/>
      <c r="O10" s="586"/>
      <c r="P10" s="586"/>
      <c r="Q10" s="586"/>
      <c r="R10" s="586"/>
      <c r="S10" s="586"/>
      <c r="T10" s="586"/>
      <c r="U10" s="586"/>
      <c r="V10" s="586"/>
      <c r="W10" s="586"/>
    </row>
    <row r="11" spans="1:24" s="3" customFormat="1" ht="27" customHeight="1" thickBot="1">
      <c r="A11" s="255" t="s">
        <v>26</v>
      </c>
      <c r="B11" s="462"/>
      <c r="C11" s="462"/>
      <c r="D11" s="462"/>
      <c r="E11" s="463"/>
      <c r="F11" s="8"/>
      <c r="G11" s="586"/>
      <c r="H11" s="586"/>
      <c r="I11" s="586"/>
      <c r="J11" s="586"/>
      <c r="K11" s="586"/>
      <c r="L11" s="586"/>
      <c r="M11" s="586"/>
      <c r="N11" s="586"/>
      <c r="O11" s="586"/>
      <c r="P11" s="586"/>
      <c r="Q11" s="586"/>
      <c r="R11" s="586"/>
      <c r="S11" s="586"/>
      <c r="T11" s="586"/>
      <c r="U11" s="586"/>
      <c r="V11" s="586"/>
      <c r="W11" s="586"/>
    </row>
    <row r="12" spans="1:24" ht="27" customHeight="1" thickBot="1">
      <c r="V12" s="10"/>
      <c r="W12" s="10"/>
    </row>
    <row r="13" spans="1:24" ht="27" customHeight="1">
      <c r="A13" s="615" t="s">
        <v>17</v>
      </c>
      <c r="B13" s="616"/>
      <c r="C13" s="425" t="s">
        <v>71</v>
      </c>
      <c r="D13" s="425"/>
      <c r="E13" s="425"/>
      <c r="F13" s="425"/>
      <c r="G13" s="425"/>
      <c r="H13" s="425"/>
      <c r="I13" s="425"/>
      <c r="J13" s="425"/>
      <c r="K13" s="425"/>
      <c r="L13" s="425"/>
      <c r="M13" s="425"/>
      <c r="N13" s="425"/>
      <c r="O13" s="618" t="s">
        <v>3</v>
      </c>
      <c r="P13" s="504"/>
      <c r="Q13" s="425" t="s">
        <v>72</v>
      </c>
      <c r="R13" s="425"/>
      <c r="S13" s="425"/>
      <c r="T13" s="425"/>
      <c r="U13" s="425"/>
      <c r="V13" s="425"/>
      <c r="W13" s="613" t="s">
        <v>4</v>
      </c>
    </row>
    <row r="14" spans="1:24" ht="27" customHeight="1">
      <c r="A14" s="458"/>
      <c r="B14" s="617"/>
      <c r="C14" s="62" t="s">
        <v>91</v>
      </c>
      <c r="D14" s="60"/>
      <c r="E14" s="60"/>
      <c r="F14" s="60"/>
      <c r="G14" s="60" t="s">
        <v>246</v>
      </c>
      <c r="H14" s="220"/>
      <c r="I14" s="60" t="s">
        <v>91</v>
      </c>
      <c r="J14" s="60"/>
      <c r="K14" s="60"/>
      <c r="L14" s="60"/>
      <c r="M14" s="60"/>
      <c r="N14" s="61"/>
      <c r="O14" s="610" t="s">
        <v>69</v>
      </c>
      <c r="P14" s="612" t="s">
        <v>60</v>
      </c>
      <c r="Q14" s="593" t="s">
        <v>18</v>
      </c>
      <c r="R14" s="593" t="s">
        <v>65</v>
      </c>
      <c r="S14" s="593" t="s">
        <v>66</v>
      </c>
      <c r="T14" s="593" t="s">
        <v>19</v>
      </c>
      <c r="U14" s="427" t="s">
        <v>21</v>
      </c>
      <c r="V14" s="596" t="s">
        <v>64</v>
      </c>
      <c r="W14" s="614"/>
    </row>
    <row r="15" spans="1:24" ht="27" customHeight="1">
      <c r="A15" s="7" t="s">
        <v>67</v>
      </c>
      <c r="B15" s="36" t="s">
        <v>59</v>
      </c>
      <c r="C15" s="41" t="s">
        <v>5</v>
      </c>
      <c r="D15" s="41" t="s">
        <v>6</v>
      </c>
      <c r="E15" s="41" t="s">
        <v>7</v>
      </c>
      <c r="F15" s="41" t="s">
        <v>8</v>
      </c>
      <c r="G15" s="41" t="s">
        <v>9</v>
      </c>
      <c r="H15" s="41" t="s">
        <v>10</v>
      </c>
      <c r="I15" s="41" t="s">
        <v>11</v>
      </c>
      <c r="J15" s="41" t="s">
        <v>12</v>
      </c>
      <c r="K15" s="41" t="s">
        <v>13</v>
      </c>
      <c r="L15" s="41" t="s">
        <v>14</v>
      </c>
      <c r="M15" s="41" t="s">
        <v>15</v>
      </c>
      <c r="N15" s="41" t="s">
        <v>16</v>
      </c>
      <c r="O15" s="611"/>
      <c r="P15" s="611"/>
      <c r="Q15" s="593"/>
      <c r="R15" s="593"/>
      <c r="S15" s="593"/>
      <c r="T15" s="593"/>
      <c r="U15" s="427"/>
      <c r="V15" s="597"/>
      <c r="W15" s="614"/>
    </row>
    <row r="16" spans="1:24" ht="27" customHeight="1">
      <c r="A16" s="203"/>
      <c r="B16" s="204"/>
      <c r="C16" s="235"/>
      <c r="D16" s="235"/>
      <c r="E16" s="235"/>
      <c r="F16" s="235"/>
      <c r="G16" s="235"/>
      <c r="H16" s="235"/>
      <c r="I16" s="235"/>
      <c r="J16" s="235"/>
      <c r="K16" s="235"/>
      <c r="L16" s="235"/>
      <c r="M16" s="235"/>
      <c r="N16" s="235"/>
      <c r="O16" s="205"/>
      <c r="P16" s="206"/>
      <c r="Q16" s="136" t="str">
        <f t="shared" ref="Q16:Q21" si="0">IF($O16=Q$14,SUM($C16:$N16),"")</f>
        <v/>
      </c>
      <c r="R16" s="136" t="str">
        <f t="shared" ref="R16:V27" si="1">IF($O16=R$14,SUM($C16:$N16),"")</f>
        <v/>
      </c>
      <c r="S16" s="136" t="str">
        <f t="shared" si="1"/>
        <v/>
      </c>
      <c r="T16" s="136" t="str">
        <f t="shared" si="1"/>
        <v/>
      </c>
      <c r="U16" s="136" t="str">
        <f t="shared" si="1"/>
        <v/>
      </c>
      <c r="V16" s="136" t="str">
        <f t="shared" si="1"/>
        <v/>
      </c>
      <c r="W16" s="214"/>
      <c r="X16" s="11"/>
    </row>
    <row r="17" spans="1:24" ht="27" customHeight="1">
      <c r="A17" s="203"/>
      <c r="B17" s="204"/>
      <c r="C17" s="235"/>
      <c r="D17" s="235"/>
      <c r="E17" s="235"/>
      <c r="F17" s="235"/>
      <c r="G17" s="235"/>
      <c r="H17" s="235"/>
      <c r="I17" s="235"/>
      <c r="J17" s="235"/>
      <c r="K17" s="235"/>
      <c r="L17" s="235"/>
      <c r="M17" s="235"/>
      <c r="N17" s="235"/>
      <c r="O17" s="205"/>
      <c r="P17" s="206"/>
      <c r="Q17" s="136" t="str">
        <f t="shared" si="0"/>
        <v/>
      </c>
      <c r="R17" s="136" t="str">
        <f t="shared" si="1"/>
        <v/>
      </c>
      <c r="S17" s="136" t="str">
        <f t="shared" si="1"/>
        <v/>
      </c>
      <c r="T17" s="136" t="str">
        <f t="shared" si="1"/>
        <v/>
      </c>
      <c r="U17" s="136" t="str">
        <f t="shared" si="1"/>
        <v/>
      </c>
      <c r="V17" s="136" t="str">
        <f t="shared" si="1"/>
        <v/>
      </c>
      <c r="W17" s="214"/>
      <c r="X17" s="11"/>
    </row>
    <row r="18" spans="1:24" ht="27" customHeight="1">
      <c r="A18" s="203"/>
      <c r="B18" s="209"/>
      <c r="C18" s="235"/>
      <c r="D18" s="235"/>
      <c r="E18" s="235"/>
      <c r="F18" s="235"/>
      <c r="G18" s="235"/>
      <c r="H18" s="235"/>
      <c r="I18" s="235"/>
      <c r="J18" s="235"/>
      <c r="K18" s="235"/>
      <c r="L18" s="235"/>
      <c r="M18" s="235"/>
      <c r="N18" s="235"/>
      <c r="O18" s="205"/>
      <c r="P18" s="207"/>
      <c r="Q18" s="136" t="str">
        <f t="shared" si="0"/>
        <v/>
      </c>
      <c r="R18" s="136" t="str">
        <f t="shared" si="1"/>
        <v/>
      </c>
      <c r="S18" s="136" t="str">
        <f t="shared" si="1"/>
        <v/>
      </c>
      <c r="T18" s="136" t="str">
        <f t="shared" si="1"/>
        <v/>
      </c>
      <c r="U18" s="136" t="str">
        <f t="shared" si="1"/>
        <v/>
      </c>
      <c r="V18" s="136" t="str">
        <f t="shared" si="1"/>
        <v/>
      </c>
      <c r="W18" s="214"/>
      <c r="X18" s="11"/>
    </row>
    <row r="19" spans="1:24" ht="27" customHeight="1">
      <c r="A19" s="203"/>
      <c r="B19" s="204"/>
      <c r="C19" s="235"/>
      <c r="D19" s="235"/>
      <c r="E19" s="235"/>
      <c r="F19" s="235"/>
      <c r="G19" s="235"/>
      <c r="H19" s="235"/>
      <c r="I19" s="235"/>
      <c r="J19" s="235"/>
      <c r="K19" s="235"/>
      <c r="L19" s="235"/>
      <c r="M19" s="235"/>
      <c r="N19" s="235"/>
      <c r="O19" s="205"/>
      <c r="P19" s="207"/>
      <c r="Q19" s="136" t="str">
        <f t="shared" si="0"/>
        <v/>
      </c>
      <c r="R19" s="136" t="str">
        <f t="shared" si="1"/>
        <v/>
      </c>
      <c r="S19" s="136" t="str">
        <f t="shared" si="1"/>
        <v/>
      </c>
      <c r="T19" s="136" t="str">
        <f t="shared" si="1"/>
        <v/>
      </c>
      <c r="U19" s="136" t="str">
        <f t="shared" si="1"/>
        <v/>
      </c>
      <c r="V19" s="136" t="str">
        <f t="shared" si="1"/>
        <v/>
      </c>
      <c r="W19" s="214"/>
      <c r="X19" s="11"/>
    </row>
    <row r="20" spans="1:24" ht="27" customHeight="1">
      <c r="A20" s="203"/>
      <c r="B20" s="204"/>
      <c r="C20" s="235"/>
      <c r="D20" s="235"/>
      <c r="E20" s="235"/>
      <c r="F20" s="235"/>
      <c r="G20" s="235"/>
      <c r="H20" s="235"/>
      <c r="I20" s="235"/>
      <c r="J20" s="235"/>
      <c r="K20" s="235"/>
      <c r="L20" s="235"/>
      <c r="M20" s="235"/>
      <c r="N20" s="235"/>
      <c r="O20" s="205"/>
      <c r="P20" s="207"/>
      <c r="Q20" s="136" t="str">
        <f t="shared" si="0"/>
        <v/>
      </c>
      <c r="R20" s="136" t="str">
        <f t="shared" si="1"/>
        <v/>
      </c>
      <c r="S20" s="136" t="str">
        <f t="shared" si="1"/>
        <v/>
      </c>
      <c r="T20" s="136" t="str">
        <f t="shared" si="1"/>
        <v/>
      </c>
      <c r="U20" s="136" t="str">
        <f t="shared" si="1"/>
        <v/>
      </c>
      <c r="V20" s="136" t="str">
        <f t="shared" si="1"/>
        <v/>
      </c>
      <c r="W20" s="214"/>
      <c r="X20" s="11"/>
    </row>
    <row r="21" spans="1:24" ht="27" customHeight="1">
      <c r="A21" s="203"/>
      <c r="B21" s="208"/>
      <c r="C21" s="235"/>
      <c r="D21" s="235"/>
      <c r="E21" s="235"/>
      <c r="F21" s="235"/>
      <c r="G21" s="235"/>
      <c r="H21" s="235"/>
      <c r="I21" s="235"/>
      <c r="J21" s="235"/>
      <c r="K21" s="235"/>
      <c r="L21" s="235"/>
      <c r="M21" s="235"/>
      <c r="N21" s="235"/>
      <c r="O21" s="205"/>
      <c r="P21" s="207"/>
      <c r="Q21" s="136" t="str">
        <f t="shared" si="0"/>
        <v/>
      </c>
      <c r="R21" s="136" t="str">
        <f t="shared" si="1"/>
        <v/>
      </c>
      <c r="S21" s="136" t="str">
        <f t="shared" si="1"/>
        <v/>
      </c>
      <c r="T21" s="136" t="str">
        <f t="shared" si="1"/>
        <v/>
      </c>
      <c r="U21" s="136" t="str">
        <f t="shared" si="1"/>
        <v/>
      </c>
      <c r="V21" s="136" t="str">
        <f t="shared" si="1"/>
        <v/>
      </c>
      <c r="W21" s="214"/>
      <c r="X21" s="11"/>
    </row>
    <row r="22" spans="1:24" ht="27" customHeight="1">
      <c r="A22" s="203"/>
      <c r="B22" s="209"/>
      <c r="C22" s="235"/>
      <c r="D22" s="235"/>
      <c r="E22" s="235"/>
      <c r="F22" s="235"/>
      <c r="G22" s="235"/>
      <c r="H22" s="235"/>
      <c r="I22" s="235"/>
      <c r="J22" s="235"/>
      <c r="K22" s="235"/>
      <c r="L22" s="235"/>
      <c r="M22" s="235"/>
      <c r="N22" s="235"/>
      <c r="O22" s="205"/>
      <c r="P22" s="207"/>
      <c r="Q22" s="136" t="str">
        <f t="shared" ref="Q22:V61" si="2">IF($O22=Q$14,SUM($C22:$N22),"")</f>
        <v/>
      </c>
      <c r="R22" s="136" t="str">
        <f t="shared" si="1"/>
        <v/>
      </c>
      <c r="S22" s="136" t="str">
        <f t="shared" si="1"/>
        <v/>
      </c>
      <c r="T22" s="136" t="str">
        <f t="shared" si="1"/>
        <v/>
      </c>
      <c r="U22" s="136" t="str">
        <f t="shared" si="1"/>
        <v/>
      </c>
      <c r="V22" s="136" t="str">
        <f t="shared" si="1"/>
        <v/>
      </c>
      <c r="W22" s="214"/>
      <c r="X22" s="11"/>
    </row>
    <row r="23" spans="1:24" ht="27" customHeight="1">
      <c r="A23" s="203"/>
      <c r="B23" s="268"/>
      <c r="C23" s="235"/>
      <c r="D23" s="235"/>
      <c r="E23" s="235"/>
      <c r="F23" s="235"/>
      <c r="G23" s="235"/>
      <c r="H23" s="235"/>
      <c r="I23" s="235"/>
      <c r="J23" s="235"/>
      <c r="K23" s="235"/>
      <c r="L23" s="235"/>
      <c r="M23" s="235"/>
      <c r="N23" s="235"/>
      <c r="O23" s="205"/>
      <c r="P23" s="207"/>
      <c r="Q23" s="136" t="str">
        <f t="shared" si="2"/>
        <v/>
      </c>
      <c r="R23" s="136" t="str">
        <f t="shared" si="1"/>
        <v/>
      </c>
      <c r="S23" s="136" t="str">
        <f t="shared" si="1"/>
        <v/>
      </c>
      <c r="T23" s="136" t="str">
        <f t="shared" si="1"/>
        <v/>
      </c>
      <c r="U23" s="136" t="str">
        <f t="shared" si="1"/>
        <v/>
      </c>
      <c r="V23" s="136" t="str">
        <f t="shared" si="1"/>
        <v/>
      </c>
      <c r="W23" s="214"/>
      <c r="X23" s="11"/>
    </row>
    <row r="24" spans="1:24" ht="27" customHeight="1">
      <c r="A24" s="203"/>
      <c r="B24" s="268"/>
      <c r="C24" s="235"/>
      <c r="D24" s="235"/>
      <c r="E24" s="235"/>
      <c r="F24" s="235"/>
      <c r="G24" s="235"/>
      <c r="H24" s="235"/>
      <c r="I24" s="235"/>
      <c r="J24" s="235"/>
      <c r="K24" s="235"/>
      <c r="L24" s="235"/>
      <c r="M24" s="235"/>
      <c r="N24" s="235"/>
      <c r="O24" s="205"/>
      <c r="P24" s="207"/>
      <c r="Q24" s="136" t="str">
        <f t="shared" si="2"/>
        <v/>
      </c>
      <c r="R24" s="136" t="str">
        <f t="shared" si="1"/>
        <v/>
      </c>
      <c r="S24" s="136" t="str">
        <f t="shared" si="1"/>
        <v/>
      </c>
      <c r="T24" s="136" t="str">
        <f t="shared" si="1"/>
        <v/>
      </c>
      <c r="U24" s="136" t="str">
        <f t="shared" si="1"/>
        <v/>
      </c>
      <c r="V24" s="136" t="str">
        <f t="shared" si="1"/>
        <v/>
      </c>
      <c r="W24" s="214"/>
      <c r="X24" s="11"/>
    </row>
    <row r="25" spans="1:24" ht="27" customHeight="1">
      <c r="A25" s="203"/>
      <c r="B25" s="268"/>
      <c r="C25" s="235"/>
      <c r="D25" s="235"/>
      <c r="E25" s="235"/>
      <c r="F25" s="235"/>
      <c r="G25" s="235"/>
      <c r="H25" s="235"/>
      <c r="I25" s="235"/>
      <c r="J25" s="235"/>
      <c r="K25" s="235"/>
      <c r="L25" s="235"/>
      <c r="M25" s="235"/>
      <c r="N25" s="235"/>
      <c r="O25" s="205"/>
      <c r="P25" s="207"/>
      <c r="Q25" s="136" t="str">
        <f t="shared" si="2"/>
        <v/>
      </c>
      <c r="R25" s="136" t="str">
        <f t="shared" si="1"/>
        <v/>
      </c>
      <c r="S25" s="136" t="str">
        <f t="shared" si="1"/>
        <v/>
      </c>
      <c r="T25" s="136" t="str">
        <f t="shared" si="1"/>
        <v/>
      </c>
      <c r="U25" s="136" t="str">
        <f t="shared" si="1"/>
        <v/>
      </c>
      <c r="V25" s="136" t="str">
        <f t="shared" si="1"/>
        <v/>
      </c>
      <c r="W25" s="214"/>
      <c r="X25" s="11"/>
    </row>
    <row r="26" spans="1:24" ht="27" customHeight="1">
      <c r="A26" s="203"/>
      <c r="B26" s="209"/>
      <c r="C26" s="235"/>
      <c r="D26" s="235"/>
      <c r="E26" s="235"/>
      <c r="F26" s="235"/>
      <c r="G26" s="235"/>
      <c r="H26" s="235"/>
      <c r="I26" s="235"/>
      <c r="J26" s="235"/>
      <c r="K26" s="235"/>
      <c r="L26" s="235"/>
      <c r="M26" s="235"/>
      <c r="N26" s="235"/>
      <c r="O26" s="205"/>
      <c r="P26" s="207"/>
      <c r="Q26" s="136" t="str">
        <f t="shared" si="2"/>
        <v/>
      </c>
      <c r="R26" s="136" t="str">
        <f t="shared" si="1"/>
        <v/>
      </c>
      <c r="S26" s="136" t="str">
        <f t="shared" si="1"/>
        <v/>
      </c>
      <c r="T26" s="136" t="str">
        <f t="shared" si="1"/>
        <v/>
      </c>
      <c r="U26" s="136" t="str">
        <f t="shared" si="1"/>
        <v/>
      </c>
      <c r="V26" s="136" t="str">
        <f t="shared" si="1"/>
        <v/>
      </c>
      <c r="W26" s="214"/>
      <c r="X26" s="11"/>
    </row>
    <row r="27" spans="1:24" ht="27" customHeight="1">
      <c r="A27" s="203"/>
      <c r="B27" s="209"/>
      <c r="C27" s="235"/>
      <c r="D27" s="235"/>
      <c r="E27" s="235"/>
      <c r="F27" s="235"/>
      <c r="G27" s="235"/>
      <c r="H27" s="235"/>
      <c r="I27" s="235"/>
      <c r="J27" s="235"/>
      <c r="K27" s="235"/>
      <c r="L27" s="235"/>
      <c r="M27" s="235"/>
      <c r="N27" s="235"/>
      <c r="O27" s="205"/>
      <c r="P27" s="207"/>
      <c r="Q27" s="136" t="str">
        <f t="shared" si="2"/>
        <v/>
      </c>
      <c r="R27" s="136" t="str">
        <f t="shared" si="1"/>
        <v/>
      </c>
      <c r="S27" s="136" t="str">
        <f t="shared" si="1"/>
        <v/>
      </c>
      <c r="T27" s="136" t="str">
        <f t="shared" si="1"/>
        <v/>
      </c>
      <c r="U27" s="136" t="str">
        <f t="shared" ref="U27:V27" si="3">IF($O27=U$14,SUM($C27:$N27),"")</f>
        <v/>
      </c>
      <c r="V27" s="136" t="str">
        <f t="shared" si="3"/>
        <v/>
      </c>
      <c r="W27" s="214"/>
      <c r="X27" s="11"/>
    </row>
    <row r="28" spans="1:24" ht="27" customHeight="1">
      <c r="A28" s="203"/>
      <c r="B28" s="209"/>
      <c r="C28" s="235"/>
      <c r="D28" s="235"/>
      <c r="E28" s="235"/>
      <c r="F28" s="235"/>
      <c r="G28" s="235"/>
      <c r="H28" s="235"/>
      <c r="I28" s="235"/>
      <c r="J28" s="235"/>
      <c r="K28" s="235"/>
      <c r="L28" s="235"/>
      <c r="M28" s="235"/>
      <c r="N28" s="235"/>
      <c r="O28" s="205"/>
      <c r="P28" s="207"/>
      <c r="Q28" s="136" t="str">
        <f t="shared" si="2"/>
        <v/>
      </c>
      <c r="R28" s="136" t="str">
        <f t="shared" si="2"/>
        <v/>
      </c>
      <c r="S28" s="136" t="str">
        <f t="shared" si="2"/>
        <v/>
      </c>
      <c r="T28" s="136" t="str">
        <f t="shared" si="2"/>
        <v/>
      </c>
      <c r="U28" s="136" t="str">
        <f t="shared" si="2"/>
        <v/>
      </c>
      <c r="V28" s="136" t="str">
        <f t="shared" si="2"/>
        <v/>
      </c>
      <c r="W28" s="214"/>
      <c r="X28" s="11"/>
    </row>
    <row r="29" spans="1:24" ht="27" customHeight="1">
      <c r="A29" s="203"/>
      <c r="B29" s="209"/>
      <c r="C29" s="235"/>
      <c r="D29" s="235"/>
      <c r="E29" s="235"/>
      <c r="F29" s="235"/>
      <c r="G29" s="235"/>
      <c r="H29" s="235"/>
      <c r="I29" s="235"/>
      <c r="J29" s="235"/>
      <c r="K29" s="235"/>
      <c r="L29" s="235"/>
      <c r="M29" s="235"/>
      <c r="N29" s="235"/>
      <c r="O29" s="205"/>
      <c r="P29" s="207"/>
      <c r="Q29" s="136" t="str">
        <f t="shared" si="2"/>
        <v/>
      </c>
      <c r="R29" s="136" t="str">
        <f t="shared" si="2"/>
        <v/>
      </c>
      <c r="S29" s="136" t="str">
        <f t="shared" si="2"/>
        <v/>
      </c>
      <c r="T29" s="136" t="str">
        <f t="shared" si="2"/>
        <v/>
      </c>
      <c r="U29" s="136" t="str">
        <f t="shared" si="2"/>
        <v/>
      </c>
      <c r="V29" s="136" t="str">
        <f t="shared" si="2"/>
        <v/>
      </c>
      <c r="W29" s="214"/>
      <c r="X29" s="11"/>
    </row>
    <row r="30" spans="1:24" ht="27" customHeight="1">
      <c r="A30" s="203"/>
      <c r="B30" s="209"/>
      <c r="C30" s="235"/>
      <c r="D30" s="235"/>
      <c r="E30" s="235"/>
      <c r="F30" s="235"/>
      <c r="G30" s="235"/>
      <c r="H30" s="235"/>
      <c r="I30" s="235"/>
      <c r="J30" s="235"/>
      <c r="K30" s="235"/>
      <c r="L30" s="235"/>
      <c r="M30" s="235"/>
      <c r="N30" s="235"/>
      <c r="O30" s="205"/>
      <c r="P30" s="207"/>
      <c r="Q30" s="136" t="str">
        <f t="shared" si="2"/>
        <v/>
      </c>
      <c r="R30" s="136" t="str">
        <f t="shared" si="2"/>
        <v/>
      </c>
      <c r="S30" s="136" t="str">
        <f t="shared" si="2"/>
        <v/>
      </c>
      <c r="T30" s="136" t="str">
        <f t="shared" si="2"/>
        <v/>
      </c>
      <c r="U30" s="136" t="str">
        <f t="shared" si="2"/>
        <v/>
      </c>
      <c r="V30" s="136" t="str">
        <f t="shared" si="2"/>
        <v/>
      </c>
      <c r="W30" s="214"/>
      <c r="X30" s="11"/>
    </row>
    <row r="31" spans="1:24" ht="27" customHeight="1">
      <c r="A31" s="203"/>
      <c r="B31" s="209"/>
      <c r="C31" s="235"/>
      <c r="D31" s="235"/>
      <c r="E31" s="235"/>
      <c r="F31" s="235"/>
      <c r="G31" s="235"/>
      <c r="H31" s="235"/>
      <c r="I31" s="235"/>
      <c r="J31" s="235"/>
      <c r="K31" s="235"/>
      <c r="L31" s="235"/>
      <c r="M31" s="235"/>
      <c r="N31" s="235"/>
      <c r="O31" s="205"/>
      <c r="P31" s="207"/>
      <c r="Q31" s="136" t="str">
        <f t="shared" si="2"/>
        <v/>
      </c>
      <c r="R31" s="136" t="str">
        <f t="shared" si="2"/>
        <v/>
      </c>
      <c r="S31" s="136" t="str">
        <f t="shared" si="2"/>
        <v/>
      </c>
      <c r="T31" s="136" t="str">
        <f t="shared" si="2"/>
        <v/>
      </c>
      <c r="U31" s="136" t="str">
        <f t="shared" si="2"/>
        <v/>
      </c>
      <c r="V31" s="136" t="str">
        <f t="shared" si="2"/>
        <v/>
      </c>
      <c r="W31" s="214"/>
      <c r="X31" s="11"/>
    </row>
    <row r="32" spans="1:24" ht="27" customHeight="1">
      <c r="A32" s="203"/>
      <c r="B32" s="209"/>
      <c r="C32" s="235"/>
      <c r="D32" s="235"/>
      <c r="E32" s="235"/>
      <c r="F32" s="235"/>
      <c r="G32" s="235"/>
      <c r="H32" s="235"/>
      <c r="I32" s="235"/>
      <c r="J32" s="235"/>
      <c r="K32" s="235"/>
      <c r="L32" s="235"/>
      <c r="M32" s="235"/>
      <c r="N32" s="235"/>
      <c r="O32" s="205"/>
      <c r="P32" s="207"/>
      <c r="Q32" s="136" t="str">
        <f t="shared" si="2"/>
        <v/>
      </c>
      <c r="R32" s="136" t="str">
        <f t="shared" si="2"/>
        <v/>
      </c>
      <c r="S32" s="136" t="str">
        <f t="shared" si="2"/>
        <v/>
      </c>
      <c r="T32" s="136" t="str">
        <f t="shared" si="2"/>
        <v/>
      </c>
      <c r="U32" s="136" t="str">
        <f t="shared" si="2"/>
        <v/>
      </c>
      <c r="V32" s="136" t="str">
        <f t="shared" si="2"/>
        <v/>
      </c>
      <c r="W32" s="214"/>
      <c r="X32" s="11"/>
    </row>
    <row r="33" spans="1:24" ht="27" customHeight="1">
      <c r="A33" s="203"/>
      <c r="B33" s="209"/>
      <c r="C33" s="235"/>
      <c r="D33" s="235"/>
      <c r="E33" s="235"/>
      <c r="F33" s="235"/>
      <c r="G33" s="235"/>
      <c r="H33" s="235"/>
      <c r="I33" s="235"/>
      <c r="J33" s="235"/>
      <c r="K33" s="235"/>
      <c r="L33" s="235"/>
      <c r="M33" s="235"/>
      <c r="N33" s="235"/>
      <c r="O33" s="205"/>
      <c r="P33" s="207"/>
      <c r="Q33" s="136" t="str">
        <f t="shared" si="2"/>
        <v/>
      </c>
      <c r="R33" s="136" t="str">
        <f t="shared" si="2"/>
        <v/>
      </c>
      <c r="S33" s="136" t="str">
        <f t="shared" si="2"/>
        <v/>
      </c>
      <c r="T33" s="136" t="str">
        <f t="shared" si="2"/>
        <v/>
      </c>
      <c r="U33" s="136" t="str">
        <f t="shared" si="2"/>
        <v/>
      </c>
      <c r="V33" s="136" t="str">
        <f t="shared" si="2"/>
        <v/>
      </c>
      <c r="W33" s="214"/>
      <c r="X33" s="11"/>
    </row>
    <row r="34" spans="1:24" ht="27" customHeight="1">
      <c r="A34" s="203"/>
      <c r="B34" s="209"/>
      <c r="C34" s="235"/>
      <c r="D34" s="235"/>
      <c r="E34" s="235"/>
      <c r="F34" s="235"/>
      <c r="G34" s="235"/>
      <c r="H34" s="235"/>
      <c r="I34" s="235"/>
      <c r="J34" s="235"/>
      <c r="K34" s="235"/>
      <c r="L34" s="235"/>
      <c r="M34" s="235"/>
      <c r="N34" s="235"/>
      <c r="O34" s="205"/>
      <c r="P34" s="207"/>
      <c r="Q34" s="136" t="str">
        <f t="shared" si="2"/>
        <v/>
      </c>
      <c r="R34" s="136" t="str">
        <f t="shared" si="2"/>
        <v/>
      </c>
      <c r="S34" s="136" t="str">
        <f t="shared" si="2"/>
        <v/>
      </c>
      <c r="T34" s="136" t="str">
        <f t="shared" si="2"/>
        <v/>
      </c>
      <c r="U34" s="136" t="str">
        <f t="shared" si="2"/>
        <v/>
      </c>
      <c r="V34" s="136" t="str">
        <f t="shared" si="2"/>
        <v/>
      </c>
      <c r="W34" s="214"/>
      <c r="X34" s="11"/>
    </row>
    <row r="35" spans="1:24" ht="27" customHeight="1">
      <c r="A35" s="203"/>
      <c r="B35" s="204"/>
      <c r="C35" s="235"/>
      <c r="D35" s="235"/>
      <c r="E35" s="235"/>
      <c r="F35" s="235"/>
      <c r="G35" s="235"/>
      <c r="H35" s="235"/>
      <c r="I35" s="235"/>
      <c r="J35" s="235"/>
      <c r="K35" s="235"/>
      <c r="L35" s="235"/>
      <c r="M35" s="235"/>
      <c r="N35" s="235"/>
      <c r="O35" s="205"/>
      <c r="P35" s="207"/>
      <c r="Q35" s="136" t="str">
        <f t="shared" si="2"/>
        <v/>
      </c>
      <c r="R35" s="136" t="str">
        <f t="shared" si="2"/>
        <v/>
      </c>
      <c r="S35" s="136" t="str">
        <f t="shared" si="2"/>
        <v/>
      </c>
      <c r="T35" s="136" t="str">
        <f t="shared" si="2"/>
        <v/>
      </c>
      <c r="U35" s="136" t="str">
        <f t="shared" si="2"/>
        <v/>
      </c>
      <c r="V35" s="136" t="str">
        <f t="shared" si="2"/>
        <v/>
      </c>
      <c r="W35" s="214"/>
      <c r="X35" s="11"/>
    </row>
    <row r="36" spans="1:24" ht="27" customHeight="1">
      <c r="A36" s="203"/>
      <c r="B36" s="204"/>
      <c r="C36" s="235"/>
      <c r="D36" s="235"/>
      <c r="E36" s="235"/>
      <c r="F36" s="235"/>
      <c r="G36" s="235"/>
      <c r="H36" s="235"/>
      <c r="I36" s="235"/>
      <c r="J36" s="235"/>
      <c r="K36" s="235"/>
      <c r="L36" s="235"/>
      <c r="M36" s="235"/>
      <c r="N36" s="235"/>
      <c r="O36" s="205"/>
      <c r="P36" s="207"/>
      <c r="Q36" s="136" t="str">
        <f t="shared" si="2"/>
        <v/>
      </c>
      <c r="R36" s="136" t="str">
        <f t="shared" si="2"/>
        <v/>
      </c>
      <c r="S36" s="136" t="str">
        <f t="shared" si="2"/>
        <v/>
      </c>
      <c r="T36" s="136" t="str">
        <f t="shared" si="2"/>
        <v/>
      </c>
      <c r="U36" s="136" t="str">
        <f t="shared" si="2"/>
        <v/>
      </c>
      <c r="V36" s="136" t="str">
        <f t="shared" si="2"/>
        <v/>
      </c>
      <c r="W36" s="214"/>
      <c r="X36" s="11"/>
    </row>
    <row r="37" spans="1:24" ht="27" customHeight="1">
      <c r="A37" s="203"/>
      <c r="B37" s="204"/>
      <c r="C37" s="235"/>
      <c r="D37" s="235"/>
      <c r="E37" s="235"/>
      <c r="F37" s="235"/>
      <c r="G37" s="235"/>
      <c r="H37" s="235"/>
      <c r="I37" s="235"/>
      <c r="J37" s="235"/>
      <c r="K37" s="235"/>
      <c r="L37" s="235"/>
      <c r="M37" s="235"/>
      <c r="N37" s="235"/>
      <c r="O37" s="205"/>
      <c r="P37" s="207"/>
      <c r="Q37" s="136" t="str">
        <f t="shared" si="2"/>
        <v/>
      </c>
      <c r="R37" s="136" t="str">
        <f t="shared" si="2"/>
        <v/>
      </c>
      <c r="S37" s="136" t="str">
        <f t="shared" si="2"/>
        <v/>
      </c>
      <c r="T37" s="136" t="str">
        <f t="shared" si="2"/>
        <v/>
      </c>
      <c r="U37" s="136" t="str">
        <f t="shared" si="2"/>
        <v/>
      </c>
      <c r="V37" s="136" t="str">
        <f t="shared" si="2"/>
        <v/>
      </c>
      <c r="W37" s="214"/>
      <c r="X37" s="11"/>
    </row>
    <row r="38" spans="1:24" ht="27" customHeight="1">
      <c r="A38" s="203"/>
      <c r="B38" s="204"/>
      <c r="C38" s="235"/>
      <c r="D38" s="235"/>
      <c r="E38" s="235"/>
      <c r="F38" s="235"/>
      <c r="G38" s="235"/>
      <c r="H38" s="235"/>
      <c r="I38" s="235"/>
      <c r="J38" s="235"/>
      <c r="K38" s="235"/>
      <c r="L38" s="235"/>
      <c r="M38" s="235"/>
      <c r="N38" s="235"/>
      <c r="O38" s="205"/>
      <c r="P38" s="207"/>
      <c r="Q38" s="136" t="str">
        <f t="shared" si="2"/>
        <v/>
      </c>
      <c r="R38" s="136" t="str">
        <f t="shared" si="2"/>
        <v/>
      </c>
      <c r="S38" s="136" t="str">
        <f t="shared" si="2"/>
        <v/>
      </c>
      <c r="T38" s="136" t="str">
        <f t="shared" si="2"/>
        <v/>
      </c>
      <c r="U38" s="136" t="str">
        <f t="shared" si="2"/>
        <v/>
      </c>
      <c r="V38" s="136" t="str">
        <f t="shared" si="2"/>
        <v/>
      </c>
      <c r="W38" s="214"/>
      <c r="X38" s="11"/>
    </row>
    <row r="39" spans="1:24" ht="27" customHeight="1">
      <c r="A39" s="203"/>
      <c r="B39" s="209"/>
      <c r="C39" s="235"/>
      <c r="D39" s="235"/>
      <c r="E39" s="235"/>
      <c r="F39" s="235"/>
      <c r="G39" s="235"/>
      <c r="H39" s="235"/>
      <c r="I39" s="235"/>
      <c r="J39" s="235"/>
      <c r="K39" s="235"/>
      <c r="L39" s="235"/>
      <c r="M39" s="235"/>
      <c r="N39" s="235"/>
      <c r="O39" s="205"/>
      <c r="P39" s="207"/>
      <c r="Q39" s="136" t="str">
        <f t="shared" si="2"/>
        <v/>
      </c>
      <c r="R39" s="136" t="str">
        <f t="shared" si="2"/>
        <v/>
      </c>
      <c r="S39" s="136" t="str">
        <f t="shared" si="2"/>
        <v/>
      </c>
      <c r="T39" s="136" t="str">
        <f t="shared" si="2"/>
        <v/>
      </c>
      <c r="U39" s="136" t="str">
        <f t="shared" si="2"/>
        <v/>
      </c>
      <c r="V39" s="136" t="str">
        <f t="shared" si="2"/>
        <v/>
      </c>
      <c r="W39" s="214"/>
      <c r="X39" s="11"/>
    </row>
    <row r="40" spans="1:24" ht="27" customHeight="1">
      <c r="A40" s="203"/>
      <c r="B40" s="209"/>
      <c r="C40" s="235"/>
      <c r="D40" s="235"/>
      <c r="E40" s="235"/>
      <c r="F40" s="235"/>
      <c r="G40" s="235"/>
      <c r="H40" s="235"/>
      <c r="I40" s="235"/>
      <c r="J40" s="235"/>
      <c r="K40" s="235"/>
      <c r="L40" s="235"/>
      <c r="M40" s="235"/>
      <c r="N40" s="235"/>
      <c r="O40" s="205"/>
      <c r="P40" s="207"/>
      <c r="Q40" s="136" t="str">
        <f t="shared" si="2"/>
        <v/>
      </c>
      <c r="R40" s="136" t="str">
        <f t="shared" si="2"/>
        <v/>
      </c>
      <c r="S40" s="136" t="str">
        <f t="shared" si="2"/>
        <v/>
      </c>
      <c r="T40" s="136" t="str">
        <f t="shared" si="2"/>
        <v/>
      </c>
      <c r="U40" s="136" t="str">
        <f t="shared" si="2"/>
        <v/>
      </c>
      <c r="V40" s="136" t="str">
        <f t="shared" si="2"/>
        <v/>
      </c>
      <c r="W40" s="214"/>
      <c r="X40" s="11"/>
    </row>
    <row r="41" spans="1:24" ht="27" customHeight="1">
      <c r="A41" s="203"/>
      <c r="B41" s="210"/>
      <c r="C41" s="235"/>
      <c r="D41" s="235"/>
      <c r="E41" s="235"/>
      <c r="F41" s="235"/>
      <c r="G41" s="235"/>
      <c r="H41" s="235"/>
      <c r="I41" s="235"/>
      <c r="J41" s="235"/>
      <c r="K41" s="235"/>
      <c r="L41" s="235"/>
      <c r="M41" s="235"/>
      <c r="N41" s="235"/>
      <c r="O41" s="205"/>
      <c r="P41" s="207"/>
      <c r="Q41" s="136" t="str">
        <f t="shared" si="2"/>
        <v/>
      </c>
      <c r="R41" s="136" t="str">
        <f t="shared" si="2"/>
        <v/>
      </c>
      <c r="S41" s="136" t="str">
        <f t="shared" si="2"/>
        <v/>
      </c>
      <c r="T41" s="136" t="str">
        <f t="shared" si="2"/>
        <v/>
      </c>
      <c r="U41" s="136" t="str">
        <f t="shared" si="2"/>
        <v/>
      </c>
      <c r="V41" s="136" t="str">
        <f t="shared" si="2"/>
        <v/>
      </c>
      <c r="W41" s="214"/>
      <c r="X41" s="11"/>
    </row>
    <row r="42" spans="1:24" ht="27" customHeight="1">
      <c r="A42" s="203"/>
      <c r="B42" s="210"/>
      <c r="C42" s="235"/>
      <c r="D42" s="235"/>
      <c r="E42" s="235"/>
      <c r="F42" s="235"/>
      <c r="G42" s="235"/>
      <c r="H42" s="235"/>
      <c r="I42" s="235"/>
      <c r="J42" s="235"/>
      <c r="K42" s="235"/>
      <c r="L42" s="235"/>
      <c r="M42" s="235"/>
      <c r="N42" s="235"/>
      <c r="O42" s="205"/>
      <c r="P42" s="207"/>
      <c r="Q42" s="136" t="str">
        <f t="shared" si="2"/>
        <v/>
      </c>
      <c r="R42" s="136" t="str">
        <f t="shared" si="2"/>
        <v/>
      </c>
      <c r="S42" s="136" t="str">
        <f t="shared" si="2"/>
        <v/>
      </c>
      <c r="T42" s="136" t="str">
        <f t="shared" si="2"/>
        <v/>
      </c>
      <c r="U42" s="136" t="str">
        <f t="shared" si="2"/>
        <v/>
      </c>
      <c r="V42" s="136" t="str">
        <f t="shared" si="2"/>
        <v/>
      </c>
      <c r="W42" s="214"/>
      <c r="X42" s="11"/>
    </row>
    <row r="43" spans="1:24" ht="27" customHeight="1">
      <c r="A43" s="203"/>
      <c r="B43" s="210"/>
      <c r="C43" s="235"/>
      <c r="D43" s="235"/>
      <c r="E43" s="235"/>
      <c r="F43" s="235"/>
      <c r="G43" s="235"/>
      <c r="H43" s="235"/>
      <c r="I43" s="235"/>
      <c r="J43" s="235"/>
      <c r="K43" s="235"/>
      <c r="L43" s="235"/>
      <c r="M43" s="235"/>
      <c r="N43" s="235"/>
      <c r="O43" s="205"/>
      <c r="P43" s="207"/>
      <c r="Q43" s="136" t="str">
        <f t="shared" si="2"/>
        <v/>
      </c>
      <c r="R43" s="136" t="str">
        <f t="shared" si="2"/>
        <v/>
      </c>
      <c r="S43" s="136" t="str">
        <f t="shared" si="2"/>
        <v/>
      </c>
      <c r="T43" s="136" t="str">
        <f t="shared" si="2"/>
        <v/>
      </c>
      <c r="U43" s="136" t="str">
        <f t="shared" si="2"/>
        <v/>
      </c>
      <c r="V43" s="136" t="str">
        <f t="shared" si="2"/>
        <v/>
      </c>
      <c r="W43" s="214"/>
      <c r="X43" s="11"/>
    </row>
    <row r="44" spans="1:24" ht="27" customHeight="1">
      <c r="A44" s="203"/>
      <c r="B44" s="210"/>
      <c r="C44" s="235"/>
      <c r="D44" s="235"/>
      <c r="E44" s="235"/>
      <c r="F44" s="235"/>
      <c r="G44" s="235"/>
      <c r="H44" s="235"/>
      <c r="I44" s="235"/>
      <c r="J44" s="235"/>
      <c r="K44" s="235"/>
      <c r="L44" s="235"/>
      <c r="M44" s="235"/>
      <c r="N44" s="235"/>
      <c r="O44" s="205"/>
      <c r="P44" s="207"/>
      <c r="Q44" s="136" t="str">
        <f t="shared" si="2"/>
        <v/>
      </c>
      <c r="R44" s="136" t="str">
        <f t="shared" si="2"/>
        <v/>
      </c>
      <c r="S44" s="136" t="str">
        <f t="shared" si="2"/>
        <v/>
      </c>
      <c r="T44" s="136" t="str">
        <f t="shared" si="2"/>
        <v/>
      </c>
      <c r="U44" s="136" t="str">
        <f t="shared" si="2"/>
        <v/>
      </c>
      <c r="V44" s="136" t="str">
        <f t="shared" si="2"/>
        <v/>
      </c>
      <c r="W44" s="214"/>
      <c r="X44" s="11"/>
    </row>
    <row r="45" spans="1:24" ht="27" customHeight="1">
      <c r="A45" s="203"/>
      <c r="B45" s="210"/>
      <c r="C45" s="235"/>
      <c r="D45" s="235"/>
      <c r="E45" s="235"/>
      <c r="F45" s="235"/>
      <c r="G45" s="235"/>
      <c r="H45" s="235"/>
      <c r="I45" s="235"/>
      <c r="J45" s="235"/>
      <c r="K45" s="235"/>
      <c r="L45" s="235"/>
      <c r="M45" s="235"/>
      <c r="N45" s="235"/>
      <c r="O45" s="205"/>
      <c r="P45" s="207"/>
      <c r="Q45" s="136" t="str">
        <f t="shared" si="2"/>
        <v/>
      </c>
      <c r="R45" s="136" t="str">
        <f t="shared" si="2"/>
        <v/>
      </c>
      <c r="S45" s="136" t="str">
        <f t="shared" si="2"/>
        <v/>
      </c>
      <c r="T45" s="136" t="str">
        <f t="shared" si="2"/>
        <v/>
      </c>
      <c r="U45" s="136" t="str">
        <f t="shared" si="2"/>
        <v/>
      </c>
      <c r="V45" s="136" t="str">
        <f t="shared" si="2"/>
        <v/>
      </c>
      <c r="W45" s="214"/>
      <c r="X45" s="11"/>
    </row>
    <row r="46" spans="1:24" ht="27" customHeight="1">
      <c r="A46" s="203"/>
      <c r="B46" s="209"/>
      <c r="C46" s="235"/>
      <c r="D46" s="235"/>
      <c r="E46" s="235"/>
      <c r="F46" s="235"/>
      <c r="G46" s="235"/>
      <c r="H46" s="235"/>
      <c r="I46" s="235"/>
      <c r="J46" s="235"/>
      <c r="K46" s="235"/>
      <c r="L46" s="235"/>
      <c r="M46" s="235"/>
      <c r="N46" s="235"/>
      <c r="O46" s="205"/>
      <c r="P46" s="207"/>
      <c r="Q46" s="136" t="str">
        <f t="shared" si="2"/>
        <v/>
      </c>
      <c r="R46" s="136" t="str">
        <f t="shared" si="2"/>
        <v/>
      </c>
      <c r="S46" s="136" t="str">
        <f t="shared" si="2"/>
        <v/>
      </c>
      <c r="T46" s="136" t="str">
        <f t="shared" si="2"/>
        <v/>
      </c>
      <c r="U46" s="136" t="str">
        <f t="shared" si="2"/>
        <v/>
      </c>
      <c r="V46" s="136" t="str">
        <f t="shared" si="2"/>
        <v/>
      </c>
      <c r="W46" s="214"/>
      <c r="X46" s="11"/>
    </row>
    <row r="47" spans="1:24" ht="27" customHeight="1">
      <c r="A47" s="203"/>
      <c r="B47" s="209"/>
      <c r="C47" s="235"/>
      <c r="D47" s="235"/>
      <c r="E47" s="235"/>
      <c r="F47" s="235"/>
      <c r="G47" s="235"/>
      <c r="H47" s="235"/>
      <c r="I47" s="235"/>
      <c r="J47" s="235"/>
      <c r="K47" s="235"/>
      <c r="L47" s="235"/>
      <c r="M47" s="235"/>
      <c r="N47" s="235"/>
      <c r="O47" s="205"/>
      <c r="P47" s="207"/>
      <c r="Q47" s="136" t="str">
        <f t="shared" si="2"/>
        <v/>
      </c>
      <c r="R47" s="136" t="str">
        <f t="shared" si="2"/>
        <v/>
      </c>
      <c r="S47" s="136" t="str">
        <f t="shared" si="2"/>
        <v/>
      </c>
      <c r="T47" s="136" t="str">
        <f t="shared" si="2"/>
        <v/>
      </c>
      <c r="U47" s="136" t="str">
        <f t="shared" si="2"/>
        <v/>
      </c>
      <c r="V47" s="136" t="str">
        <f t="shared" si="2"/>
        <v/>
      </c>
      <c r="W47" s="214"/>
      <c r="X47" s="11"/>
    </row>
    <row r="48" spans="1:24" ht="27" customHeight="1">
      <c r="A48" s="203"/>
      <c r="B48" s="209"/>
      <c r="C48" s="235"/>
      <c r="D48" s="235"/>
      <c r="E48" s="235"/>
      <c r="F48" s="235"/>
      <c r="G48" s="235"/>
      <c r="H48" s="235"/>
      <c r="I48" s="235"/>
      <c r="J48" s="235"/>
      <c r="K48" s="235"/>
      <c r="L48" s="235"/>
      <c r="M48" s="235"/>
      <c r="N48" s="235"/>
      <c r="O48" s="205"/>
      <c r="P48" s="207"/>
      <c r="Q48" s="136" t="str">
        <f t="shared" si="2"/>
        <v/>
      </c>
      <c r="R48" s="136" t="str">
        <f t="shared" si="2"/>
        <v/>
      </c>
      <c r="S48" s="136" t="str">
        <f t="shared" si="2"/>
        <v/>
      </c>
      <c r="T48" s="136" t="str">
        <f t="shared" si="2"/>
        <v/>
      </c>
      <c r="U48" s="136" t="str">
        <f t="shared" si="2"/>
        <v/>
      </c>
      <c r="V48" s="136" t="str">
        <f t="shared" si="2"/>
        <v/>
      </c>
      <c r="W48" s="214"/>
      <c r="X48" s="11"/>
    </row>
    <row r="49" spans="1:24" ht="27" customHeight="1">
      <c r="A49" s="203"/>
      <c r="B49" s="209"/>
      <c r="C49" s="235"/>
      <c r="D49" s="235"/>
      <c r="E49" s="235"/>
      <c r="F49" s="235"/>
      <c r="G49" s="235"/>
      <c r="H49" s="235"/>
      <c r="I49" s="235"/>
      <c r="J49" s="235"/>
      <c r="K49" s="235"/>
      <c r="L49" s="235"/>
      <c r="M49" s="235"/>
      <c r="N49" s="235"/>
      <c r="O49" s="205"/>
      <c r="P49" s="207"/>
      <c r="Q49" s="136" t="str">
        <f t="shared" si="2"/>
        <v/>
      </c>
      <c r="R49" s="136" t="str">
        <f t="shared" si="2"/>
        <v/>
      </c>
      <c r="S49" s="136" t="str">
        <f t="shared" si="2"/>
        <v/>
      </c>
      <c r="T49" s="136" t="str">
        <f t="shared" si="2"/>
        <v/>
      </c>
      <c r="U49" s="136" t="str">
        <f t="shared" si="2"/>
        <v/>
      </c>
      <c r="V49" s="136" t="str">
        <f t="shared" si="2"/>
        <v/>
      </c>
      <c r="W49" s="214"/>
      <c r="X49" s="11"/>
    </row>
    <row r="50" spans="1:24" ht="27" customHeight="1">
      <c r="A50" s="203"/>
      <c r="B50" s="209"/>
      <c r="C50" s="235"/>
      <c r="D50" s="235"/>
      <c r="E50" s="235"/>
      <c r="F50" s="235"/>
      <c r="G50" s="235"/>
      <c r="H50" s="235"/>
      <c r="I50" s="235"/>
      <c r="J50" s="235"/>
      <c r="K50" s="235"/>
      <c r="L50" s="235"/>
      <c r="M50" s="235"/>
      <c r="N50" s="235"/>
      <c r="O50" s="205"/>
      <c r="P50" s="207"/>
      <c r="Q50" s="136" t="str">
        <f t="shared" si="2"/>
        <v/>
      </c>
      <c r="R50" s="136" t="str">
        <f t="shared" si="2"/>
        <v/>
      </c>
      <c r="S50" s="136" t="str">
        <f t="shared" si="2"/>
        <v/>
      </c>
      <c r="T50" s="136" t="str">
        <f t="shared" si="2"/>
        <v/>
      </c>
      <c r="U50" s="136" t="str">
        <f t="shared" si="2"/>
        <v/>
      </c>
      <c r="V50" s="136" t="str">
        <f t="shared" si="2"/>
        <v/>
      </c>
      <c r="W50" s="214"/>
      <c r="X50" s="11"/>
    </row>
    <row r="51" spans="1:24" ht="27" customHeight="1">
      <c r="A51" s="203"/>
      <c r="B51" s="209"/>
      <c r="C51" s="235"/>
      <c r="D51" s="235"/>
      <c r="E51" s="235"/>
      <c r="F51" s="235"/>
      <c r="G51" s="235"/>
      <c r="H51" s="235"/>
      <c r="I51" s="235"/>
      <c r="J51" s="235"/>
      <c r="K51" s="235"/>
      <c r="L51" s="235"/>
      <c r="M51" s="235"/>
      <c r="N51" s="235"/>
      <c r="O51" s="205"/>
      <c r="P51" s="207"/>
      <c r="Q51" s="136" t="str">
        <f t="shared" si="2"/>
        <v/>
      </c>
      <c r="R51" s="136" t="str">
        <f t="shared" si="2"/>
        <v/>
      </c>
      <c r="S51" s="136" t="str">
        <f t="shared" si="2"/>
        <v/>
      </c>
      <c r="T51" s="136" t="str">
        <f t="shared" si="2"/>
        <v/>
      </c>
      <c r="U51" s="136" t="str">
        <f t="shared" si="2"/>
        <v/>
      </c>
      <c r="V51" s="136" t="str">
        <f t="shared" si="2"/>
        <v/>
      </c>
      <c r="W51" s="214"/>
      <c r="X51" s="11"/>
    </row>
    <row r="52" spans="1:24" ht="27" customHeight="1">
      <c r="A52" s="203"/>
      <c r="B52" s="209"/>
      <c r="C52" s="235"/>
      <c r="D52" s="235"/>
      <c r="E52" s="235"/>
      <c r="F52" s="235"/>
      <c r="G52" s="235"/>
      <c r="H52" s="235"/>
      <c r="I52" s="235"/>
      <c r="J52" s="235"/>
      <c r="K52" s="235"/>
      <c r="L52" s="235"/>
      <c r="M52" s="235"/>
      <c r="N52" s="235"/>
      <c r="O52" s="205"/>
      <c r="P52" s="207"/>
      <c r="Q52" s="136" t="str">
        <f t="shared" si="2"/>
        <v/>
      </c>
      <c r="R52" s="136" t="str">
        <f t="shared" si="2"/>
        <v/>
      </c>
      <c r="S52" s="136" t="str">
        <f t="shared" si="2"/>
        <v/>
      </c>
      <c r="T52" s="136" t="str">
        <f t="shared" si="2"/>
        <v/>
      </c>
      <c r="U52" s="136" t="str">
        <f t="shared" si="2"/>
        <v/>
      </c>
      <c r="V52" s="136" t="str">
        <f t="shared" si="2"/>
        <v/>
      </c>
      <c r="W52" s="214"/>
      <c r="X52" s="11"/>
    </row>
    <row r="53" spans="1:24" ht="27" customHeight="1">
      <c r="A53" s="203"/>
      <c r="B53" s="209"/>
      <c r="C53" s="235"/>
      <c r="D53" s="235"/>
      <c r="E53" s="235"/>
      <c r="F53" s="235"/>
      <c r="G53" s="235"/>
      <c r="H53" s="235"/>
      <c r="I53" s="235"/>
      <c r="J53" s="235"/>
      <c r="K53" s="235"/>
      <c r="L53" s="235"/>
      <c r="M53" s="235"/>
      <c r="N53" s="235"/>
      <c r="O53" s="205"/>
      <c r="P53" s="207"/>
      <c r="Q53" s="136" t="str">
        <f t="shared" si="2"/>
        <v/>
      </c>
      <c r="R53" s="136" t="str">
        <f t="shared" si="2"/>
        <v/>
      </c>
      <c r="S53" s="136" t="str">
        <f t="shared" si="2"/>
        <v/>
      </c>
      <c r="T53" s="136" t="str">
        <f t="shared" si="2"/>
        <v/>
      </c>
      <c r="U53" s="136" t="str">
        <f t="shared" si="2"/>
        <v/>
      </c>
      <c r="V53" s="136" t="str">
        <f t="shared" si="2"/>
        <v/>
      </c>
      <c r="W53" s="214"/>
      <c r="X53" s="11"/>
    </row>
    <row r="54" spans="1:24" ht="27" customHeight="1">
      <c r="A54" s="203"/>
      <c r="B54" s="209"/>
      <c r="C54" s="235"/>
      <c r="D54" s="235"/>
      <c r="E54" s="235"/>
      <c r="F54" s="235"/>
      <c r="G54" s="235"/>
      <c r="H54" s="235"/>
      <c r="I54" s="235"/>
      <c r="J54" s="235"/>
      <c r="K54" s="235"/>
      <c r="L54" s="235"/>
      <c r="M54" s="235"/>
      <c r="N54" s="235"/>
      <c r="O54" s="205"/>
      <c r="P54" s="207"/>
      <c r="Q54" s="136" t="str">
        <f t="shared" si="2"/>
        <v/>
      </c>
      <c r="R54" s="136" t="str">
        <f t="shared" si="2"/>
        <v/>
      </c>
      <c r="S54" s="136" t="str">
        <f t="shared" si="2"/>
        <v/>
      </c>
      <c r="T54" s="136" t="str">
        <f t="shared" si="2"/>
        <v/>
      </c>
      <c r="U54" s="136" t="str">
        <f t="shared" si="2"/>
        <v/>
      </c>
      <c r="V54" s="136" t="str">
        <f t="shared" si="2"/>
        <v/>
      </c>
      <c r="W54" s="214"/>
      <c r="X54" s="11"/>
    </row>
    <row r="55" spans="1:24" ht="27" customHeight="1">
      <c r="A55" s="203"/>
      <c r="B55" s="209"/>
      <c r="C55" s="235"/>
      <c r="D55" s="235"/>
      <c r="E55" s="235"/>
      <c r="F55" s="235"/>
      <c r="G55" s="235"/>
      <c r="H55" s="235"/>
      <c r="I55" s="235"/>
      <c r="J55" s="235"/>
      <c r="K55" s="235"/>
      <c r="L55" s="235"/>
      <c r="M55" s="235"/>
      <c r="N55" s="235"/>
      <c r="O55" s="205"/>
      <c r="P55" s="207"/>
      <c r="Q55" s="136" t="str">
        <f t="shared" si="2"/>
        <v/>
      </c>
      <c r="R55" s="136" t="str">
        <f t="shared" si="2"/>
        <v/>
      </c>
      <c r="S55" s="136" t="str">
        <f t="shared" si="2"/>
        <v/>
      </c>
      <c r="T55" s="136" t="str">
        <f t="shared" si="2"/>
        <v/>
      </c>
      <c r="U55" s="136" t="str">
        <f t="shared" si="2"/>
        <v/>
      </c>
      <c r="V55" s="136" t="str">
        <f t="shared" si="2"/>
        <v/>
      </c>
      <c r="W55" s="214"/>
      <c r="X55" s="11"/>
    </row>
    <row r="56" spans="1:24" ht="27" customHeight="1">
      <c r="A56" s="203"/>
      <c r="B56" s="209"/>
      <c r="C56" s="235"/>
      <c r="D56" s="235"/>
      <c r="E56" s="235"/>
      <c r="F56" s="235"/>
      <c r="G56" s="235"/>
      <c r="H56" s="235"/>
      <c r="I56" s="235"/>
      <c r="J56" s="235"/>
      <c r="K56" s="235"/>
      <c r="L56" s="235"/>
      <c r="M56" s="235"/>
      <c r="N56" s="235"/>
      <c r="O56" s="205"/>
      <c r="P56" s="207"/>
      <c r="Q56" s="136" t="str">
        <f t="shared" si="2"/>
        <v/>
      </c>
      <c r="R56" s="136" t="str">
        <f t="shared" si="2"/>
        <v/>
      </c>
      <c r="S56" s="136" t="str">
        <f t="shared" si="2"/>
        <v/>
      </c>
      <c r="T56" s="136" t="str">
        <f t="shared" si="2"/>
        <v/>
      </c>
      <c r="U56" s="136" t="str">
        <f t="shared" si="2"/>
        <v/>
      </c>
      <c r="V56" s="136" t="str">
        <f t="shared" si="2"/>
        <v/>
      </c>
      <c r="W56" s="214"/>
      <c r="X56" s="11"/>
    </row>
    <row r="57" spans="1:24" ht="27" customHeight="1">
      <c r="A57" s="203"/>
      <c r="B57" s="204"/>
      <c r="C57" s="235"/>
      <c r="D57" s="235"/>
      <c r="E57" s="235"/>
      <c r="F57" s="235"/>
      <c r="G57" s="235"/>
      <c r="H57" s="235"/>
      <c r="I57" s="235"/>
      <c r="J57" s="235"/>
      <c r="K57" s="235"/>
      <c r="L57" s="235"/>
      <c r="M57" s="235"/>
      <c r="N57" s="235"/>
      <c r="O57" s="205"/>
      <c r="P57" s="207"/>
      <c r="Q57" s="136" t="str">
        <f t="shared" si="2"/>
        <v/>
      </c>
      <c r="R57" s="136" t="str">
        <f t="shared" si="2"/>
        <v/>
      </c>
      <c r="S57" s="136" t="str">
        <f t="shared" si="2"/>
        <v/>
      </c>
      <c r="T57" s="136" t="str">
        <f t="shared" si="2"/>
        <v/>
      </c>
      <c r="U57" s="136" t="str">
        <f t="shared" si="2"/>
        <v/>
      </c>
      <c r="V57" s="136" t="str">
        <f t="shared" si="2"/>
        <v/>
      </c>
      <c r="W57" s="214"/>
      <c r="X57" s="11"/>
    </row>
    <row r="58" spans="1:24" ht="27" customHeight="1">
      <c r="A58" s="203"/>
      <c r="B58" s="204"/>
      <c r="C58" s="235"/>
      <c r="D58" s="235"/>
      <c r="E58" s="235"/>
      <c r="F58" s="235"/>
      <c r="G58" s="235"/>
      <c r="H58" s="235"/>
      <c r="I58" s="235"/>
      <c r="J58" s="235"/>
      <c r="K58" s="235"/>
      <c r="L58" s="235"/>
      <c r="M58" s="235"/>
      <c r="N58" s="235"/>
      <c r="O58" s="205"/>
      <c r="P58" s="207"/>
      <c r="Q58" s="136" t="str">
        <f t="shared" si="2"/>
        <v/>
      </c>
      <c r="R58" s="136" t="str">
        <f t="shared" si="2"/>
        <v/>
      </c>
      <c r="S58" s="136" t="str">
        <f t="shared" si="2"/>
        <v/>
      </c>
      <c r="T58" s="136" t="str">
        <f t="shared" si="2"/>
        <v/>
      </c>
      <c r="U58" s="136" t="str">
        <f t="shared" si="2"/>
        <v/>
      </c>
      <c r="V58" s="136" t="str">
        <f t="shared" si="2"/>
        <v/>
      </c>
      <c r="W58" s="214"/>
      <c r="X58" s="11"/>
    </row>
    <row r="59" spans="1:24" ht="27" customHeight="1">
      <c r="A59" s="203"/>
      <c r="B59" s="204"/>
      <c r="C59" s="235"/>
      <c r="D59" s="235"/>
      <c r="E59" s="235"/>
      <c r="F59" s="235"/>
      <c r="G59" s="235"/>
      <c r="H59" s="235"/>
      <c r="I59" s="235"/>
      <c r="J59" s="235"/>
      <c r="K59" s="235"/>
      <c r="L59" s="235"/>
      <c r="M59" s="235"/>
      <c r="N59" s="235"/>
      <c r="O59" s="205"/>
      <c r="P59" s="207"/>
      <c r="Q59" s="136" t="str">
        <f t="shared" si="2"/>
        <v/>
      </c>
      <c r="R59" s="136" t="str">
        <f t="shared" si="2"/>
        <v/>
      </c>
      <c r="S59" s="136" t="str">
        <f t="shared" si="2"/>
        <v/>
      </c>
      <c r="T59" s="136" t="str">
        <f t="shared" si="2"/>
        <v/>
      </c>
      <c r="U59" s="136" t="str">
        <f t="shared" si="2"/>
        <v/>
      </c>
      <c r="V59" s="136" t="str">
        <f t="shared" si="2"/>
        <v/>
      </c>
      <c r="W59" s="214"/>
      <c r="X59" s="11"/>
    </row>
    <row r="60" spans="1:24" ht="27" customHeight="1">
      <c r="A60" s="203"/>
      <c r="B60" s="209"/>
      <c r="C60" s="235"/>
      <c r="D60" s="235"/>
      <c r="E60" s="235"/>
      <c r="F60" s="235"/>
      <c r="G60" s="235"/>
      <c r="H60" s="235"/>
      <c r="I60" s="235"/>
      <c r="J60" s="235"/>
      <c r="K60" s="235"/>
      <c r="L60" s="235"/>
      <c r="M60" s="235"/>
      <c r="N60" s="235"/>
      <c r="O60" s="205"/>
      <c r="P60" s="207"/>
      <c r="Q60" s="136" t="str">
        <f t="shared" si="2"/>
        <v/>
      </c>
      <c r="R60" s="136" t="str">
        <f t="shared" si="2"/>
        <v/>
      </c>
      <c r="S60" s="136" t="str">
        <f t="shared" si="2"/>
        <v/>
      </c>
      <c r="T60" s="136" t="str">
        <f t="shared" si="2"/>
        <v/>
      </c>
      <c r="U60" s="136" t="str">
        <f t="shared" si="2"/>
        <v/>
      </c>
      <c r="V60" s="136" t="str">
        <f t="shared" si="2"/>
        <v/>
      </c>
      <c r="W60" s="214"/>
      <c r="X60" s="11"/>
    </row>
    <row r="61" spans="1:24" ht="27" customHeight="1">
      <c r="A61" s="203"/>
      <c r="B61" s="204"/>
      <c r="C61" s="235"/>
      <c r="D61" s="235"/>
      <c r="E61" s="235"/>
      <c r="F61" s="235"/>
      <c r="G61" s="235"/>
      <c r="H61" s="235"/>
      <c r="I61" s="235"/>
      <c r="J61" s="235"/>
      <c r="K61" s="235"/>
      <c r="L61" s="235"/>
      <c r="M61" s="235"/>
      <c r="N61" s="235"/>
      <c r="O61" s="205"/>
      <c r="P61" s="207"/>
      <c r="Q61" s="136" t="str">
        <f t="shared" si="2"/>
        <v/>
      </c>
      <c r="R61" s="136" t="str">
        <f t="shared" si="2"/>
        <v/>
      </c>
      <c r="S61" s="136" t="str">
        <f t="shared" si="2"/>
        <v/>
      </c>
      <c r="T61" s="136" t="str">
        <f t="shared" ref="T61:V61" si="4">IF($O61=T$14,SUM($C61:$N61),"")</f>
        <v/>
      </c>
      <c r="U61" s="136" t="str">
        <f t="shared" si="4"/>
        <v/>
      </c>
      <c r="V61" s="136" t="str">
        <f t="shared" si="4"/>
        <v/>
      </c>
      <c r="W61" s="214"/>
      <c r="X61" s="11"/>
    </row>
    <row r="62" spans="1:24" ht="27" customHeight="1">
      <c r="A62" s="203"/>
      <c r="B62" s="204"/>
      <c r="C62" s="235"/>
      <c r="D62" s="235"/>
      <c r="E62" s="235"/>
      <c r="F62" s="235"/>
      <c r="G62" s="235"/>
      <c r="H62" s="235"/>
      <c r="I62" s="235"/>
      <c r="J62" s="235"/>
      <c r="K62" s="235"/>
      <c r="L62" s="235"/>
      <c r="M62" s="235"/>
      <c r="N62" s="235"/>
      <c r="O62" s="205"/>
      <c r="P62" s="207"/>
      <c r="Q62" s="136" t="str">
        <f t="shared" ref="Q62:V77" si="5">IF($O62=Q$14,SUM($C62:$N62),"")</f>
        <v/>
      </c>
      <c r="R62" s="136" t="str">
        <f t="shared" si="5"/>
        <v/>
      </c>
      <c r="S62" s="136" t="str">
        <f t="shared" si="5"/>
        <v/>
      </c>
      <c r="T62" s="136" t="str">
        <f t="shared" si="5"/>
        <v/>
      </c>
      <c r="U62" s="136" t="str">
        <f t="shared" si="5"/>
        <v/>
      </c>
      <c r="V62" s="136" t="str">
        <f t="shared" si="5"/>
        <v/>
      </c>
      <c r="W62" s="214"/>
      <c r="X62" s="11"/>
    </row>
    <row r="63" spans="1:24" ht="27" customHeight="1">
      <c r="A63" s="203"/>
      <c r="B63" s="204"/>
      <c r="C63" s="235"/>
      <c r="D63" s="235"/>
      <c r="E63" s="235"/>
      <c r="F63" s="235"/>
      <c r="G63" s="235"/>
      <c r="H63" s="235"/>
      <c r="I63" s="235"/>
      <c r="J63" s="235"/>
      <c r="K63" s="235"/>
      <c r="L63" s="235"/>
      <c r="M63" s="235"/>
      <c r="N63" s="235"/>
      <c r="O63" s="205"/>
      <c r="P63" s="207"/>
      <c r="Q63" s="136" t="str">
        <f t="shared" si="5"/>
        <v/>
      </c>
      <c r="R63" s="136" t="str">
        <f t="shared" si="5"/>
        <v/>
      </c>
      <c r="S63" s="136" t="str">
        <f t="shared" si="5"/>
        <v/>
      </c>
      <c r="T63" s="136" t="str">
        <f t="shared" si="5"/>
        <v/>
      </c>
      <c r="U63" s="136" t="str">
        <f t="shared" si="5"/>
        <v/>
      </c>
      <c r="V63" s="136" t="str">
        <f t="shared" si="5"/>
        <v/>
      </c>
      <c r="W63" s="214"/>
      <c r="X63" s="11"/>
    </row>
    <row r="64" spans="1:24" ht="27" customHeight="1">
      <c r="A64" s="203"/>
      <c r="B64" s="209"/>
      <c r="C64" s="235"/>
      <c r="D64" s="235"/>
      <c r="E64" s="235"/>
      <c r="F64" s="235"/>
      <c r="G64" s="235"/>
      <c r="H64" s="235"/>
      <c r="I64" s="235"/>
      <c r="J64" s="235"/>
      <c r="K64" s="235"/>
      <c r="L64" s="235"/>
      <c r="M64" s="235"/>
      <c r="N64" s="235"/>
      <c r="O64" s="205"/>
      <c r="P64" s="207"/>
      <c r="Q64" s="136" t="str">
        <f t="shared" si="5"/>
        <v/>
      </c>
      <c r="R64" s="136" t="str">
        <f t="shared" si="5"/>
        <v/>
      </c>
      <c r="S64" s="136" t="str">
        <f t="shared" si="5"/>
        <v/>
      </c>
      <c r="T64" s="136" t="str">
        <f t="shared" si="5"/>
        <v/>
      </c>
      <c r="U64" s="136" t="str">
        <f t="shared" si="5"/>
        <v/>
      </c>
      <c r="V64" s="136" t="str">
        <f t="shared" si="5"/>
        <v/>
      </c>
      <c r="W64" s="214"/>
      <c r="X64" s="11"/>
    </row>
    <row r="65" spans="1:24" ht="27" customHeight="1">
      <c r="A65" s="203"/>
      <c r="B65" s="204"/>
      <c r="C65" s="235"/>
      <c r="D65" s="235"/>
      <c r="E65" s="235"/>
      <c r="F65" s="235"/>
      <c r="G65" s="235"/>
      <c r="H65" s="235"/>
      <c r="I65" s="235"/>
      <c r="J65" s="235"/>
      <c r="K65" s="235"/>
      <c r="L65" s="235"/>
      <c r="M65" s="235"/>
      <c r="N65" s="235"/>
      <c r="O65" s="205"/>
      <c r="P65" s="207"/>
      <c r="Q65" s="136" t="str">
        <f t="shared" si="5"/>
        <v/>
      </c>
      <c r="R65" s="136" t="str">
        <f t="shared" si="5"/>
        <v/>
      </c>
      <c r="S65" s="136" t="str">
        <f t="shared" si="5"/>
        <v/>
      </c>
      <c r="T65" s="136" t="str">
        <f t="shared" si="5"/>
        <v/>
      </c>
      <c r="U65" s="136" t="str">
        <f t="shared" si="5"/>
        <v/>
      </c>
      <c r="V65" s="136" t="str">
        <f t="shared" si="5"/>
        <v/>
      </c>
      <c r="W65" s="214"/>
      <c r="X65" s="11"/>
    </row>
    <row r="66" spans="1:24" ht="27" customHeight="1">
      <c r="A66" s="203"/>
      <c r="B66" s="204"/>
      <c r="C66" s="235"/>
      <c r="D66" s="235"/>
      <c r="E66" s="235"/>
      <c r="F66" s="235"/>
      <c r="G66" s="235"/>
      <c r="H66" s="235"/>
      <c r="I66" s="235"/>
      <c r="J66" s="235"/>
      <c r="K66" s="235"/>
      <c r="L66" s="235"/>
      <c r="M66" s="235"/>
      <c r="N66" s="235"/>
      <c r="O66" s="205"/>
      <c r="P66" s="207"/>
      <c r="Q66" s="136" t="str">
        <f t="shared" si="5"/>
        <v/>
      </c>
      <c r="R66" s="136" t="str">
        <f t="shared" si="5"/>
        <v/>
      </c>
      <c r="S66" s="136" t="str">
        <f t="shared" si="5"/>
        <v/>
      </c>
      <c r="T66" s="136" t="str">
        <f t="shared" si="5"/>
        <v/>
      </c>
      <c r="U66" s="136" t="str">
        <f t="shared" si="5"/>
        <v/>
      </c>
      <c r="V66" s="136" t="str">
        <f t="shared" si="5"/>
        <v/>
      </c>
      <c r="W66" s="214"/>
      <c r="X66" s="11"/>
    </row>
    <row r="67" spans="1:24" ht="27" customHeight="1">
      <c r="A67" s="203"/>
      <c r="B67" s="204"/>
      <c r="C67" s="235"/>
      <c r="D67" s="235"/>
      <c r="E67" s="235"/>
      <c r="F67" s="235"/>
      <c r="G67" s="235"/>
      <c r="H67" s="235"/>
      <c r="I67" s="235"/>
      <c r="J67" s="235"/>
      <c r="K67" s="235"/>
      <c r="L67" s="235"/>
      <c r="M67" s="235"/>
      <c r="N67" s="235"/>
      <c r="O67" s="205"/>
      <c r="P67" s="207"/>
      <c r="Q67" s="136" t="str">
        <f t="shared" si="5"/>
        <v/>
      </c>
      <c r="R67" s="136" t="str">
        <f t="shared" si="5"/>
        <v/>
      </c>
      <c r="S67" s="136" t="str">
        <f t="shared" si="5"/>
        <v/>
      </c>
      <c r="T67" s="136" t="str">
        <f t="shared" si="5"/>
        <v/>
      </c>
      <c r="U67" s="136" t="str">
        <f t="shared" si="5"/>
        <v/>
      </c>
      <c r="V67" s="136" t="str">
        <f t="shared" si="5"/>
        <v/>
      </c>
      <c r="W67" s="214"/>
      <c r="X67" s="11"/>
    </row>
    <row r="68" spans="1:24" ht="27" customHeight="1">
      <c r="A68" s="203"/>
      <c r="B68" s="204"/>
      <c r="C68" s="235"/>
      <c r="D68" s="235"/>
      <c r="E68" s="235"/>
      <c r="F68" s="235"/>
      <c r="G68" s="235"/>
      <c r="H68" s="235"/>
      <c r="I68" s="235"/>
      <c r="J68" s="235"/>
      <c r="K68" s="235"/>
      <c r="L68" s="235"/>
      <c r="M68" s="235"/>
      <c r="N68" s="235"/>
      <c r="O68" s="205"/>
      <c r="P68" s="207"/>
      <c r="Q68" s="136" t="str">
        <f t="shared" si="5"/>
        <v/>
      </c>
      <c r="R68" s="136" t="str">
        <f t="shared" si="5"/>
        <v/>
      </c>
      <c r="S68" s="136" t="str">
        <f t="shared" si="5"/>
        <v/>
      </c>
      <c r="T68" s="136" t="str">
        <f t="shared" si="5"/>
        <v/>
      </c>
      <c r="U68" s="136" t="str">
        <f t="shared" si="5"/>
        <v/>
      </c>
      <c r="V68" s="136" t="str">
        <f t="shared" si="5"/>
        <v/>
      </c>
      <c r="W68" s="214"/>
      <c r="X68" s="11"/>
    </row>
    <row r="69" spans="1:24" ht="27" customHeight="1">
      <c r="A69" s="203"/>
      <c r="B69" s="209"/>
      <c r="C69" s="235"/>
      <c r="D69" s="235"/>
      <c r="E69" s="235"/>
      <c r="F69" s="235"/>
      <c r="G69" s="235"/>
      <c r="H69" s="235"/>
      <c r="I69" s="235"/>
      <c r="J69" s="235"/>
      <c r="K69" s="235"/>
      <c r="L69" s="235"/>
      <c r="M69" s="235"/>
      <c r="N69" s="235"/>
      <c r="O69" s="205"/>
      <c r="P69" s="207"/>
      <c r="Q69" s="136" t="str">
        <f t="shared" si="5"/>
        <v/>
      </c>
      <c r="R69" s="136" t="str">
        <f t="shared" si="5"/>
        <v/>
      </c>
      <c r="S69" s="136" t="str">
        <f t="shared" si="5"/>
        <v/>
      </c>
      <c r="T69" s="136" t="str">
        <f t="shared" si="5"/>
        <v/>
      </c>
      <c r="U69" s="136" t="str">
        <f t="shared" si="5"/>
        <v/>
      </c>
      <c r="V69" s="136" t="str">
        <f t="shared" si="5"/>
        <v/>
      </c>
      <c r="W69" s="214"/>
      <c r="X69" s="11"/>
    </row>
    <row r="70" spans="1:24" ht="27" customHeight="1">
      <c r="A70" s="203"/>
      <c r="B70" s="204"/>
      <c r="C70" s="235"/>
      <c r="D70" s="235"/>
      <c r="E70" s="235"/>
      <c r="F70" s="235"/>
      <c r="G70" s="235"/>
      <c r="H70" s="235"/>
      <c r="I70" s="235"/>
      <c r="J70" s="235"/>
      <c r="K70" s="235"/>
      <c r="L70" s="235"/>
      <c r="M70" s="235"/>
      <c r="N70" s="235"/>
      <c r="O70" s="205"/>
      <c r="P70" s="211"/>
      <c r="Q70" s="136" t="str">
        <f t="shared" si="5"/>
        <v/>
      </c>
      <c r="R70" s="136" t="str">
        <f t="shared" si="5"/>
        <v/>
      </c>
      <c r="S70" s="136" t="str">
        <f t="shared" si="5"/>
        <v/>
      </c>
      <c r="T70" s="136" t="str">
        <f t="shared" si="5"/>
        <v/>
      </c>
      <c r="U70" s="136" t="str">
        <f t="shared" si="5"/>
        <v/>
      </c>
      <c r="V70" s="136" t="str">
        <f t="shared" si="5"/>
        <v/>
      </c>
      <c r="W70" s="214"/>
      <c r="X70" s="11"/>
    </row>
    <row r="71" spans="1:24" ht="27" customHeight="1">
      <c r="A71" s="203"/>
      <c r="B71" s="204"/>
      <c r="C71" s="235"/>
      <c r="D71" s="235"/>
      <c r="E71" s="235"/>
      <c r="F71" s="235"/>
      <c r="G71" s="235"/>
      <c r="H71" s="235"/>
      <c r="I71" s="235"/>
      <c r="J71" s="235"/>
      <c r="K71" s="235"/>
      <c r="L71" s="235"/>
      <c r="M71" s="235"/>
      <c r="N71" s="235"/>
      <c r="O71" s="212"/>
      <c r="P71" s="211"/>
      <c r="Q71" s="136" t="str">
        <f t="shared" si="5"/>
        <v/>
      </c>
      <c r="R71" s="136" t="str">
        <f t="shared" si="5"/>
        <v/>
      </c>
      <c r="S71" s="136" t="str">
        <f t="shared" si="5"/>
        <v/>
      </c>
      <c r="T71" s="136" t="str">
        <f t="shared" si="5"/>
        <v/>
      </c>
      <c r="U71" s="136" t="str">
        <f t="shared" si="5"/>
        <v/>
      </c>
      <c r="V71" s="136" t="str">
        <f t="shared" si="5"/>
        <v/>
      </c>
      <c r="W71" s="214"/>
      <c r="X71" s="11"/>
    </row>
    <row r="72" spans="1:24" ht="27" customHeight="1">
      <c r="A72" s="203"/>
      <c r="B72" s="213"/>
      <c r="C72" s="236"/>
      <c r="D72" s="236"/>
      <c r="E72" s="236"/>
      <c r="F72" s="236"/>
      <c r="G72" s="236"/>
      <c r="H72" s="236"/>
      <c r="I72" s="236"/>
      <c r="J72" s="236"/>
      <c r="K72" s="236"/>
      <c r="L72" s="236"/>
      <c r="M72" s="236"/>
      <c r="N72" s="236"/>
      <c r="O72" s="212"/>
      <c r="P72" s="211"/>
      <c r="Q72" s="136" t="str">
        <f t="shared" si="5"/>
        <v/>
      </c>
      <c r="R72" s="136" t="str">
        <f t="shared" si="5"/>
        <v/>
      </c>
      <c r="S72" s="136" t="str">
        <f t="shared" si="5"/>
        <v/>
      </c>
      <c r="T72" s="136" t="str">
        <f t="shared" si="5"/>
        <v/>
      </c>
      <c r="U72" s="136" t="str">
        <f t="shared" si="5"/>
        <v/>
      </c>
      <c r="V72" s="136" t="str">
        <f t="shared" si="5"/>
        <v/>
      </c>
      <c r="W72" s="214"/>
      <c r="X72" s="11"/>
    </row>
    <row r="73" spans="1:24" ht="27" customHeight="1">
      <c r="A73" s="203"/>
      <c r="B73" s="204"/>
      <c r="C73" s="235"/>
      <c r="D73" s="235"/>
      <c r="E73" s="235"/>
      <c r="F73" s="235"/>
      <c r="G73" s="235"/>
      <c r="H73" s="235"/>
      <c r="I73" s="235"/>
      <c r="J73" s="235"/>
      <c r="K73" s="235"/>
      <c r="L73" s="235"/>
      <c r="M73" s="235"/>
      <c r="N73" s="235"/>
      <c r="O73" s="205"/>
      <c r="P73" s="207"/>
      <c r="Q73" s="136" t="str">
        <f t="shared" si="5"/>
        <v/>
      </c>
      <c r="R73" s="136" t="str">
        <f t="shared" si="5"/>
        <v/>
      </c>
      <c r="S73" s="136" t="str">
        <f t="shared" si="5"/>
        <v/>
      </c>
      <c r="T73" s="136" t="str">
        <f t="shared" si="5"/>
        <v/>
      </c>
      <c r="U73" s="136" t="str">
        <f t="shared" si="5"/>
        <v/>
      </c>
      <c r="V73" s="136" t="str">
        <f t="shared" si="5"/>
        <v/>
      </c>
      <c r="W73" s="214"/>
      <c r="X73" s="11"/>
    </row>
    <row r="74" spans="1:24" ht="27" customHeight="1">
      <c r="A74" s="203"/>
      <c r="B74" s="204"/>
      <c r="C74" s="235"/>
      <c r="D74" s="235"/>
      <c r="E74" s="235"/>
      <c r="F74" s="235"/>
      <c r="G74" s="235"/>
      <c r="H74" s="235"/>
      <c r="I74" s="235"/>
      <c r="J74" s="235"/>
      <c r="K74" s="235"/>
      <c r="L74" s="235"/>
      <c r="M74" s="235"/>
      <c r="N74" s="235"/>
      <c r="O74" s="205"/>
      <c r="P74" s="207"/>
      <c r="Q74" s="136" t="str">
        <f t="shared" si="5"/>
        <v/>
      </c>
      <c r="R74" s="136" t="str">
        <f t="shared" si="5"/>
        <v/>
      </c>
      <c r="S74" s="136" t="str">
        <f t="shared" si="5"/>
        <v/>
      </c>
      <c r="T74" s="136" t="str">
        <f t="shared" si="5"/>
        <v/>
      </c>
      <c r="U74" s="136" t="str">
        <f t="shared" si="5"/>
        <v/>
      </c>
      <c r="V74" s="136" t="str">
        <f t="shared" si="5"/>
        <v/>
      </c>
      <c r="W74" s="214"/>
      <c r="X74" s="11"/>
    </row>
    <row r="75" spans="1:24" ht="27" customHeight="1">
      <c r="A75" s="203"/>
      <c r="B75" s="204"/>
      <c r="C75" s="235"/>
      <c r="D75" s="235"/>
      <c r="E75" s="235"/>
      <c r="F75" s="235"/>
      <c r="G75" s="235"/>
      <c r="H75" s="235"/>
      <c r="I75" s="235"/>
      <c r="J75" s="235"/>
      <c r="K75" s="235"/>
      <c r="L75" s="235"/>
      <c r="M75" s="235"/>
      <c r="N75" s="235"/>
      <c r="O75" s="205"/>
      <c r="P75" s="207"/>
      <c r="Q75" s="136" t="str">
        <f t="shared" si="5"/>
        <v/>
      </c>
      <c r="R75" s="136" t="str">
        <f t="shared" si="5"/>
        <v/>
      </c>
      <c r="S75" s="136" t="str">
        <f t="shared" si="5"/>
        <v/>
      </c>
      <c r="T75" s="136" t="str">
        <f t="shared" si="5"/>
        <v/>
      </c>
      <c r="U75" s="136" t="str">
        <f t="shared" si="5"/>
        <v/>
      </c>
      <c r="V75" s="136" t="str">
        <f t="shared" si="5"/>
        <v/>
      </c>
      <c r="W75" s="214"/>
      <c r="X75" s="11"/>
    </row>
    <row r="76" spans="1:24" ht="27" customHeight="1">
      <c r="A76" s="203"/>
      <c r="B76" s="204"/>
      <c r="C76" s="235"/>
      <c r="D76" s="235"/>
      <c r="E76" s="235"/>
      <c r="F76" s="235"/>
      <c r="G76" s="235"/>
      <c r="H76" s="235"/>
      <c r="I76" s="235"/>
      <c r="J76" s="235"/>
      <c r="K76" s="235"/>
      <c r="L76" s="235"/>
      <c r="M76" s="235"/>
      <c r="N76" s="235"/>
      <c r="O76" s="205"/>
      <c r="P76" s="207"/>
      <c r="Q76" s="136" t="str">
        <f t="shared" si="5"/>
        <v/>
      </c>
      <c r="R76" s="136" t="str">
        <f t="shared" si="5"/>
        <v/>
      </c>
      <c r="S76" s="136" t="str">
        <f t="shared" si="5"/>
        <v/>
      </c>
      <c r="T76" s="136" t="str">
        <f t="shared" si="5"/>
        <v/>
      </c>
      <c r="U76" s="136" t="str">
        <f t="shared" si="5"/>
        <v/>
      </c>
      <c r="V76" s="136" t="str">
        <f t="shared" si="5"/>
        <v/>
      </c>
      <c r="W76" s="214"/>
      <c r="X76" s="11"/>
    </row>
    <row r="77" spans="1:24" ht="27" customHeight="1">
      <c r="A77" s="203"/>
      <c r="B77" s="204"/>
      <c r="C77" s="235"/>
      <c r="D77" s="235"/>
      <c r="E77" s="235"/>
      <c r="F77" s="235"/>
      <c r="G77" s="235"/>
      <c r="H77" s="235"/>
      <c r="I77" s="235"/>
      <c r="J77" s="235"/>
      <c r="K77" s="235"/>
      <c r="L77" s="235"/>
      <c r="M77" s="235"/>
      <c r="N77" s="235"/>
      <c r="O77" s="205"/>
      <c r="P77" s="207"/>
      <c r="Q77" s="136" t="str">
        <f t="shared" si="5"/>
        <v/>
      </c>
      <c r="R77" s="136" t="str">
        <f t="shared" si="5"/>
        <v/>
      </c>
      <c r="S77" s="136" t="str">
        <f t="shared" si="5"/>
        <v/>
      </c>
      <c r="T77" s="136" t="str">
        <f t="shared" si="5"/>
        <v/>
      </c>
      <c r="U77" s="136" t="str">
        <f t="shared" si="5"/>
        <v/>
      </c>
      <c r="V77" s="136" t="str">
        <f t="shared" si="5"/>
        <v/>
      </c>
      <c r="W77" s="214"/>
      <c r="X77" s="11"/>
    </row>
    <row r="78" spans="1:24" ht="27" customHeight="1">
      <c r="A78" s="203"/>
      <c r="B78" s="204"/>
      <c r="C78" s="235"/>
      <c r="D78" s="235"/>
      <c r="E78" s="235"/>
      <c r="F78" s="235"/>
      <c r="G78" s="235"/>
      <c r="H78" s="235"/>
      <c r="I78" s="235"/>
      <c r="J78" s="235"/>
      <c r="K78" s="235"/>
      <c r="L78" s="235"/>
      <c r="M78" s="235"/>
      <c r="N78" s="235"/>
      <c r="O78" s="205"/>
      <c r="P78" s="207"/>
      <c r="Q78" s="136" t="str">
        <f t="shared" ref="Q78:V82" si="6">IF($O78=Q$14,SUM($C78:$N78),"")</f>
        <v/>
      </c>
      <c r="R78" s="136" t="str">
        <f t="shared" si="6"/>
        <v/>
      </c>
      <c r="S78" s="136" t="str">
        <f t="shared" si="6"/>
        <v/>
      </c>
      <c r="T78" s="136" t="str">
        <f t="shared" si="6"/>
        <v/>
      </c>
      <c r="U78" s="136" t="str">
        <f t="shared" si="6"/>
        <v/>
      </c>
      <c r="V78" s="136" t="str">
        <f t="shared" si="6"/>
        <v/>
      </c>
      <c r="W78" s="214"/>
      <c r="X78" s="11"/>
    </row>
    <row r="79" spans="1:24" ht="27" customHeight="1">
      <c r="A79" s="203"/>
      <c r="B79" s="204"/>
      <c r="C79" s="235"/>
      <c r="D79" s="235"/>
      <c r="E79" s="235"/>
      <c r="F79" s="235"/>
      <c r="G79" s="235"/>
      <c r="H79" s="235"/>
      <c r="I79" s="235"/>
      <c r="J79" s="235"/>
      <c r="K79" s="235"/>
      <c r="L79" s="235"/>
      <c r="M79" s="235"/>
      <c r="N79" s="235"/>
      <c r="O79" s="205"/>
      <c r="P79" s="207"/>
      <c r="Q79" s="136" t="str">
        <f t="shared" si="6"/>
        <v/>
      </c>
      <c r="R79" s="136" t="str">
        <f t="shared" si="6"/>
        <v/>
      </c>
      <c r="S79" s="136" t="str">
        <f t="shared" si="6"/>
        <v/>
      </c>
      <c r="T79" s="136" t="str">
        <f t="shared" si="6"/>
        <v/>
      </c>
      <c r="U79" s="136" t="str">
        <f t="shared" si="6"/>
        <v/>
      </c>
      <c r="V79" s="136" t="str">
        <f t="shared" si="6"/>
        <v/>
      </c>
      <c r="W79" s="214"/>
      <c r="X79" s="11"/>
    </row>
    <row r="80" spans="1:24" ht="27" customHeight="1">
      <c r="A80" s="203"/>
      <c r="B80" s="204"/>
      <c r="C80" s="235"/>
      <c r="D80" s="235"/>
      <c r="E80" s="235"/>
      <c r="F80" s="235"/>
      <c r="G80" s="235"/>
      <c r="H80" s="235"/>
      <c r="I80" s="235"/>
      <c r="J80" s="235"/>
      <c r="K80" s="235"/>
      <c r="L80" s="235"/>
      <c r="M80" s="235"/>
      <c r="N80" s="235"/>
      <c r="O80" s="205"/>
      <c r="P80" s="207"/>
      <c r="Q80" s="136" t="str">
        <f t="shared" si="6"/>
        <v/>
      </c>
      <c r="R80" s="136" t="str">
        <f t="shared" si="6"/>
        <v/>
      </c>
      <c r="S80" s="136" t="str">
        <f t="shared" si="6"/>
        <v/>
      </c>
      <c r="T80" s="136" t="str">
        <f t="shared" si="6"/>
        <v/>
      </c>
      <c r="U80" s="136" t="str">
        <f t="shared" si="6"/>
        <v/>
      </c>
      <c r="V80" s="136" t="str">
        <f t="shared" si="6"/>
        <v/>
      </c>
      <c r="W80" s="214"/>
      <c r="X80" s="11"/>
    </row>
    <row r="81" spans="1:25" ht="27" customHeight="1">
      <c r="A81" s="203"/>
      <c r="B81" s="204"/>
      <c r="C81" s="235"/>
      <c r="D81" s="235"/>
      <c r="E81" s="235"/>
      <c r="F81" s="235"/>
      <c r="G81" s="235"/>
      <c r="H81" s="235"/>
      <c r="I81" s="235"/>
      <c r="J81" s="235"/>
      <c r="K81" s="235"/>
      <c r="L81" s="235"/>
      <c r="M81" s="235"/>
      <c r="N81" s="235"/>
      <c r="O81" s="205"/>
      <c r="P81" s="211"/>
      <c r="Q81" s="136" t="str">
        <f t="shared" si="6"/>
        <v/>
      </c>
      <c r="R81" s="136" t="str">
        <f t="shared" si="6"/>
        <v/>
      </c>
      <c r="S81" s="136" t="str">
        <f t="shared" si="6"/>
        <v/>
      </c>
      <c r="T81" s="136" t="str">
        <f t="shared" si="6"/>
        <v/>
      </c>
      <c r="U81" s="136" t="str">
        <f t="shared" si="6"/>
        <v/>
      </c>
      <c r="V81" s="136" t="str">
        <f t="shared" si="6"/>
        <v/>
      </c>
      <c r="W81" s="214"/>
      <c r="X81" s="11"/>
    </row>
    <row r="82" spans="1:25" ht="27" customHeight="1" thickBot="1">
      <c r="A82" s="203"/>
      <c r="B82" s="204"/>
      <c r="C82" s="235"/>
      <c r="D82" s="235"/>
      <c r="E82" s="235"/>
      <c r="F82" s="235"/>
      <c r="G82" s="235"/>
      <c r="H82" s="235"/>
      <c r="I82" s="235"/>
      <c r="J82" s="235"/>
      <c r="K82" s="235"/>
      <c r="L82" s="235"/>
      <c r="M82" s="235"/>
      <c r="N82" s="235"/>
      <c r="O82" s="205"/>
      <c r="P82" s="211"/>
      <c r="Q82" s="136" t="str">
        <f t="shared" si="6"/>
        <v/>
      </c>
      <c r="R82" s="136" t="str">
        <f t="shared" si="6"/>
        <v/>
      </c>
      <c r="S82" s="136" t="str">
        <f t="shared" si="6"/>
        <v/>
      </c>
      <c r="T82" s="136" t="str">
        <f t="shared" si="6"/>
        <v/>
      </c>
      <c r="U82" s="136" t="str">
        <f t="shared" si="6"/>
        <v/>
      </c>
      <c r="V82" s="136" t="str">
        <f t="shared" si="6"/>
        <v/>
      </c>
      <c r="W82" s="214"/>
      <c r="X82" s="11"/>
    </row>
    <row r="83" spans="1:25" s="11" customFormat="1" ht="27" customHeight="1">
      <c r="A83" s="583" t="s">
        <v>74</v>
      </c>
      <c r="B83" s="142" t="s">
        <v>18</v>
      </c>
      <c r="C83" s="138">
        <f t="shared" ref="C83:N83" si="7">SUMIF($O$16:$O$82,$B83,C$16:C$82)/160</f>
        <v>0</v>
      </c>
      <c r="D83" s="72">
        <f t="shared" si="7"/>
        <v>0</v>
      </c>
      <c r="E83" s="72">
        <f t="shared" si="7"/>
        <v>0</v>
      </c>
      <c r="F83" s="72">
        <f t="shared" si="7"/>
        <v>0</v>
      </c>
      <c r="G83" s="72">
        <f t="shared" si="7"/>
        <v>0</v>
      </c>
      <c r="H83" s="72">
        <f t="shared" si="7"/>
        <v>0</v>
      </c>
      <c r="I83" s="72">
        <f t="shared" si="7"/>
        <v>0</v>
      </c>
      <c r="J83" s="72">
        <f t="shared" si="7"/>
        <v>0</v>
      </c>
      <c r="K83" s="72">
        <f t="shared" si="7"/>
        <v>0</v>
      </c>
      <c r="L83" s="72">
        <f t="shared" si="7"/>
        <v>0</v>
      </c>
      <c r="M83" s="72">
        <f t="shared" si="7"/>
        <v>0</v>
      </c>
      <c r="N83" s="73">
        <f t="shared" si="7"/>
        <v>0</v>
      </c>
      <c r="O83" s="601" t="s">
        <v>48</v>
      </c>
      <c r="P83" s="602"/>
      <c r="Q83" s="126">
        <f t="shared" ref="Q83:V83" si="8">SUM(Q16:Q82)</f>
        <v>0</v>
      </c>
      <c r="R83" s="126">
        <f t="shared" si="8"/>
        <v>0</v>
      </c>
      <c r="S83" s="126">
        <f t="shared" si="8"/>
        <v>0</v>
      </c>
      <c r="T83" s="126">
        <f t="shared" si="8"/>
        <v>0</v>
      </c>
      <c r="U83" s="126">
        <f t="shared" si="8"/>
        <v>0</v>
      </c>
      <c r="V83" s="126">
        <f t="shared" si="8"/>
        <v>0</v>
      </c>
      <c r="W83" s="215"/>
    </row>
    <row r="84" spans="1:25" s="11" customFormat="1" ht="27" customHeight="1">
      <c r="A84" s="584"/>
      <c r="B84" s="143"/>
      <c r="C84" s="139"/>
      <c r="D84" s="129"/>
      <c r="E84" s="129"/>
      <c r="F84" s="129"/>
      <c r="G84" s="129"/>
      <c r="H84" s="129"/>
      <c r="I84" s="129"/>
      <c r="J84" s="129"/>
      <c r="K84" s="129"/>
      <c r="L84" s="129"/>
      <c r="M84" s="129"/>
      <c r="N84" s="130"/>
      <c r="O84" s="603" t="s">
        <v>49</v>
      </c>
      <c r="P84" s="604"/>
      <c r="Q84" s="37">
        <f t="shared" ref="Q84:V84" si="9">Q83/160</f>
        <v>0</v>
      </c>
      <c r="R84" s="37">
        <f t="shared" si="9"/>
        <v>0</v>
      </c>
      <c r="S84" s="37">
        <f t="shared" si="9"/>
        <v>0</v>
      </c>
      <c r="T84" s="37">
        <f t="shared" si="9"/>
        <v>0</v>
      </c>
      <c r="U84" s="37">
        <f t="shared" si="9"/>
        <v>0</v>
      </c>
      <c r="V84" s="37">
        <f t="shared" si="9"/>
        <v>0</v>
      </c>
      <c r="W84" s="216"/>
    </row>
    <row r="85" spans="1:25" s="11" customFormat="1" ht="27" customHeight="1">
      <c r="A85" s="584"/>
      <c r="B85" s="143" t="s">
        <v>61</v>
      </c>
      <c r="C85" s="140">
        <f t="shared" ref="C85:N89" si="10">SUMIF($O$16:$O$82,$B85,C$16:C$82)/160</f>
        <v>0</v>
      </c>
      <c r="D85" s="74">
        <f t="shared" si="10"/>
        <v>0</v>
      </c>
      <c r="E85" s="74">
        <f t="shared" si="10"/>
        <v>0</v>
      </c>
      <c r="F85" s="74">
        <f t="shared" si="10"/>
        <v>0</v>
      </c>
      <c r="G85" s="74">
        <f t="shared" si="10"/>
        <v>0</v>
      </c>
      <c r="H85" s="74">
        <f t="shared" si="10"/>
        <v>0</v>
      </c>
      <c r="I85" s="74">
        <f t="shared" si="10"/>
        <v>0</v>
      </c>
      <c r="J85" s="74">
        <f t="shared" si="10"/>
        <v>0</v>
      </c>
      <c r="K85" s="74">
        <f t="shared" si="10"/>
        <v>0</v>
      </c>
      <c r="L85" s="74">
        <f t="shared" si="10"/>
        <v>0</v>
      </c>
      <c r="M85" s="74">
        <f t="shared" si="10"/>
        <v>0</v>
      </c>
      <c r="N85" s="75">
        <f t="shared" si="10"/>
        <v>0</v>
      </c>
      <c r="O85" s="603" t="s">
        <v>20</v>
      </c>
      <c r="P85" s="604"/>
      <c r="Q85" s="226"/>
      <c r="R85" s="226"/>
      <c r="S85" s="226"/>
      <c r="T85" s="226"/>
      <c r="U85" s="226"/>
      <c r="V85" s="226"/>
      <c r="W85" s="217"/>
    </row>
    <row r="86" spans="1:25" s="11" customFormat="1" ht="27" customHeight="1" thickBot="1">
      <c r="A86" s="584"/>
      <c r="B86" s="143" t="s">
        <v>62</v>
      </c>
      <c r="C86" s="140">
        <f t="shared" si="10"/>
        <v>0</v>
      </c>
      <c r="D86" s="74">
        <f t="shared" si="10"/>
        <v>0</v>
      </c>
      <c r="E86" s="74">
        <f t="shared" si="10"/>
        <v>0</v>
      </c>
      <c r="F86" s="74">
        <f t="shared" si="10"/>
        <v>0</v>
      </c>
      <c r="G86" s="74">
        <f t="shared" si="10"/>
        <v>0</v>
      </c>
      <c r="H86" s="74">
        <f t="shared" si="10"/>
        <v>0</v>
      </c>
      <c r="I86" s="74">
        <f t="shared" si="10"/>
        <v>0</v>
      </c>
      <c r="J86" s="74">
        <f t="shared" si="10"/>
        <v>0</v>
      </c>
      <c r="K86" s="74">
        <f t="shared" si="10"/>
        <v>0</v>
      </c>
      <c r="L86" s="74">
        <f t="shared" si="10"/>
        <v>0</v>
      </c>
      <c r="M86" s="74">
        <f t="shared" si="10"/>
        <v>0</v>
      </c>
      <c r="N86" s="75">
        <f t="shared" si="10"/>
        <v>0</v>
      </c>
      <c r="O86" s="605" t="s">
        <v>92</v>
      </c>
      <c r="P86" s="606"/>
      <c r="Q86" s="137">
        <f t="shared" ref="Q86:V86" si="11">Q83/8/20*Q85</f>
        <v>0</v>
      </c>
      <c r="R86" s="137">
        <f t="shared" si="11"/>
        <v>0</v>
      </c>
      <c r="S86" s="137">
        <f t="shared" si="11"/>
        <v>0</v>
      </c>
      <c r="T86" s="137">
        <f t="shared" si="11"/>
        <v>0</v>
      </c>
      <c r="U86" s="137">
        <f t="shared" si="11"/>
        <v>0</v>
      </c>
      <c r="V86" s="137">
        <f t="shared" si="11"/>
        <v>0</v>
      </c>
      <c r="W86" s="218"/>
    </row>
    <row r="87" spans="1:25" s="11" customFormat="1" ht="27" customHeight="1" thickBot="1">
      <c r="A87" s="584"/>
      <c r="B87" s="143" t="s">
        <v>63</v>
      </c>
      <c r="C87" s="140">
        <f t="shared" si="10"/>
        <v>0</v>
      </c>
      <c r="D87" s="74">
        <f t="shared" si="10"/>
        <v>0</v>
      </c>
      <c r="E87" s="74">
        <f t="shared" si="10"/>
        <v>0</v>
      </c>
      <c r="F87" s="74">
        <f t="shared" si="10"/>
        <v>0</v>
      </c>
      <c r="G87" s="74">
        <f t="shared" si="10"/>
        <v>0</v>
      </c>
      <c r="H87" s="74">
        <f t="shared" si="10"/>
        <v>0</v>
      </c>
      <c r="I87" s="74">
        <f t="shared" si="10"/>
        <v>0</v>
      </c>
      <c r="J87" s="74">
        <f t="shared" si="10"/>
        <v>0</v>
      </c>
      <c r="K87" s="74">
        <f t="shared" si="10"/>
        <v>0</v>
      </c>
      <c r="L87" s="74">
        <f t="shared" si="10"/>
        <v>0</v>
      </c>
      <c r="M87" s="74">
        <f t="shared" si="10"/>
        <v>0</v>
      </c>
      <c r="N87" s="75">
        <f t="shared" si="10"/>
        <v>0</v>
      </c>
      <c r="O87" s="594" t="s">
        <v>50</v>
      </c>
      <c r="P87" s="595"/>
      <c r="Q87" s="598">
        <f>SUM(Q86:V86)*1000</f>
        <v>0</v>
      </c>
      <c r="R87" s="599"/>
      <c r="S87" s="599"/>
      <c r="T87" s="599"/>
      <c r="U87" s="599"/>
      <c r="V87" s="600"/>
      <c r="W87" s="219"/>
    </row>
    <row r="88" spans="1:25" s="11" customFormat="1" ht="27" customHeight="1" thickBot="1">
      <c r="A88" s="584"/>
      <c r="B88" s="144" t="s">
        <v>75</v>
      </c>
      <c r="C88" s="140">
        <f t="shared" si="10"/>
        <v>0</v>
      </c>
      <c r="D88" s="74">
        <f t="shared" si="10"/>
        <v>0</v>
      </c>
      <c r="E88" s="74">
        <f t="shared" si="10"/>
        <v>0</v>
      </c>
      <c r="F88" s="74">
        <f t="shared" si="10"/>
        <v>0</v>
      </c>
      <c r="G88" s="74">
        <f t="shared" si="10"/>
        <v>0</v>
      </c>
      <c r="H88" s="74">
        <f t="shared" si="10"/>
        <v>0</v>
      </c>
      <c r="I88" s="74">
        <f t="shared" si="10"/>
        <v>0</v>
      </c>
      <c r="J88" s="74">
        <f t="shared" si="10"/>
        <v>0</v>
      </c>
      <c r="K88" s="74">
        <f t="shared" si="10"/>
        <v>0</v>
      </c>
      <c r="L88" s="74">
        <f t="shared" si="10"/>
        <v>0</v>
      </c>
      <c r="M88" s="74">
        <f t="shared" si="10"/>
        <v>0</v>
      </c>
      <c r="N88" s="75">
        <f t="shared" si="10"/>
        <v>0</v>
      </c>
      <c r="O88" s="594" t="s">
        <v>51</v>
      </c>
      <c r="P88" s="595"/>
      <c r="Q88" s="607"/>
      <c r="R88" s="608"/>
      <c r="S88" s="608"/>
      <c r="T88" s="608"/>
      <c r="U88" s="608"/>
      <c r="V88" s="609"/>
      <c r="W88" s="219"/>
      <c r="Y88" s="44">
        <f>Q88</f>
        <v>0</v>
      </c>
    </row>
    <row r="89" spans="1:25" s="11" customFormat="1" ht="27" customHeight="1" thickBot="1">
      <c r="A89" s="585"/>
      <c r="B89" s="145" t="s">
        <v>64</v>
      </c>
      <c r="C89" s="141">
        <f t="shared" si="10"/>
        <v>0</v>
      </c>
      <c r="D89" s="131">
        <f t="shared" si="10"/>
        <v>0</v>
      </c>
      <c r="E89" s="131">
        <f t="shared" si="10"/>
        <v>0</v>
      </c>
      <c r="F89" s="131">
        <f t="shared" si="10"/>
        <v>0</v>
      </c>
      <c r="G89" s="131">
        <f t="shared" si="10"/>
        <v>0</v>
      </c>
      <c r="H89" s="131">
        <f t="shared" si="10"/>
        <v>0</v>
      </c>
      <c r="I89" s="131">
        <f t="shared" si="10"/>
        <v>0</v>
      </c>
      <c r="J89" s="131">
        <f t="shared" si="10"/>
        <v>0</v>
      </c>
      <c r="K89" s="131">
        <f t="shared" si="10"/>
        <v>0</v>
      </c>
      <c r="L89" s="131">
        <f t="shared" si="10"/>
        <v>0</v>
      </c>
      <c r="M89" s="131">
        <f t="shared" si="10"/>
        <v>0</v>
      </c>
      <c r="N89" s="132">
        <f t="shared" si="10"/>
        <v>0</v>
      </c>
      <c r="O89" s="594" t="s">
        <v>68</v>
      </c>
      <c r="P89" s="595"/>
      <c r="Q89" s="590">
        <f>IF(ISERROR(1-(Q88/Q87)),0,(1-(Q88/Q87)))</f>
        <v>0</v>
      </c>
      <c r="R89" s="591"/>
      <c r="S89" s="591"/>
      <c r="T89" s="591"/>
      <c r="U89" s="591"/>
      <c r="V89" s="592"/>
      <c r="W89" s="219"/>
    </row>
    <row r="90" spans="1:25" s="11" customFormat="1" ht="27" customHeight="1" thickBot="1">
      <c r="A90" s="9"/>
      <c r="B90" s="9"/>
      <c r="C90" s="12"/>
      <c r="D90" s="12"/>
      <c r="E90" s="9"/>
      <c r="F90" s="9"/>
      <c r="G90" s="9"/>
      <c r="H90" s="9"/>
      <c r="I90" s="9"/>
      <c r="J90" s="9"/>
      <c r="K90" s="9"/>
      <c r="L90" s="9"/>
      <c r="M90" s="9"/>
      <c r="N90" s="9"/>
      <c r="O90" s="579" t="s">
        <v>244</v>
      </c>
      <c r="P90" s="580"/>
      <c r="Q90" s="581"/>
      <c r="R90" s="581"/>
      <c r="S90" s="581"/>
      <c r="T90" s="581"/>
      <c r="U90" s="581"/>
      <c r="V90" s="582"/>
      <c r="W90" s="302"/>
    </row>
    <row r="91" spans="1:25" s="11" customFormat="1" ht="27" customHeight="1">
      <c r="A91" s="9"/>
      <c r="B91" s="9"/>
      <c r="C91" s="12"/>
      <c r="D91" s="12"/>
      <c r="E91" s="9"/>
      <c r="F91" s="9"/>
      <c r="G91" s="9"/>
      <c r="H91" s="9"/>
      <c r="I91" s="9"/>
      <c r="J91" s="9"/>
      <c r="K91" s="9"/>
      <c r="L91" s="9"/>
      <c r="M91" s="9"/>
      <c r="N91" s="9"/>
      <c r="O91" s="9"/>
      <c r="P91" s="9"/>
      <c r="Q91" s="9"/>
      <c r="R91" s="15"/>
      <c r="S91" s="9"/>
      <c r="T91" s="9"/>
      <c r="U91" s="9"/>
      <c r="V91" s="9"/>
      <c r="W91" s="9"/>
    </row>
    <row r="92" spans="1:25" s="11" customFormat="1" ht="27" customHeight="1">
      <c r="A92" s="9"/>
      <c r="B92" s="9"/>
      <c r="C92" s="12"/>
      <c r="D92" s="12"/>
      <c r="E92" s="9"/>
      <c r="F92" s="9"/>
      <c r="G92" s="9"/>
      <c r="H92" s="9"/>
      <c r="I92" s="9"/>
      <c r="J92" s="9"/>
      <c r="K92" s="9"/>
      <c r="L92" s="9"/>
      <c r="M92" s="9"/>
      <c r="N92" s="9"/>
      <c r="O92" s="13"/>
      <c r="P92" s="13"/>
      <c r="Q92" s="9"/>
      <c r="R92" s="9"/>
      <c r="S92" s="9"/>
      <c r="T92" s="9"/>
      <c r="U92" s="9"/>
      <c r="V92" s="9"/>
      <c r="W92" s="9"/>
    </row>
    <row r="93" spans="1:25" s="11" customFormat="1" ht="27" customHeight="1">
      <c r="A93" s="9"/>
      <c r="B93" s="9"/>
      <c r="C93" s="12"/>
      <c r="D93" s="12"/>
      <c r="E93" s="9"/>
      <c r="F93" s="9"/>
      <c r="G93" s="9"/>
      <c r="H93" s="9"/>
      <c r="I93" s="9"/>
      <c r="J93" s="9"/>
      <c r="K93" s="9"/>
      <c r="L93" s="9"/>
      <c r="M93" s="9"/>
      <c r="N93" s="9"/>
      <c r="O93" s="9"/>
      <c r="P93" s="9"/>
      <c r="Q93" s="9"/>
      <c r="R93" s="9"/>
      <c r="S93" s="9"/>
      <c r="T93" s="9"/>
      <c r="U93" s="9"/>
      <c r="V93" s="9"/>
      <c r="W93" s="9"/>
    </row>
    <row r="94" spans="1:25" s="11" customFormat="1" ht="27" customHeight="1">
      <c r="A94" s="9"/>
      <c r="B94" s="9"/>
      <c r="C94" s="12"/>
      <c r="D94" s="12"/>
      <c r="E94" s="9"/>
      <c r="F94" s="9"/>
      <c r="G94" s="9"/>
      <c r="H94" s="9"/>
      <c r="I94" s="9"/>
      <c r="J94" s="9"/>
      <c r="K94" s="9"/>
      <c r="L94" s="9"/>
      <c r="M94" s="9"/>
      <c r="N94" s="9"/>
      <c r="O94" s="9"/>
      <c r="P94" s="9"/>
      <c r="Q94" s="9"/>
      <c r="R94" s="9"/>
      <c r="S94" s="9"/>
      <c r="T94" s="9"/>
      <c r="U94" s="9"/>
      <c r="V94" s="9"/>
      <c r="W94" s="9"/>
    </row>
    <row r="95" spans="1:25" s="11" customFormat="1" ht="27" customHeight="1">
      <c r="A95" s="9"/>
      <c r="B95" s="9"/>
      <c r="C95" s="12"/>
      <c r="D95" s="12"/>
      <c r="E95" s="9"/>
      <c r="F95" s="9"/>
      <c r="G95" s="9"/>
      <c r="H95" s="9"/>
      <c r="I95" s="9"/>
      <c r="J95" s="9"/>
      <c r="K95" s="9"/>
      <c r="L95" s="9"/>
      <c r="M95" s="9"/>
      <c r="N95" s="9"/>
      <c r="O95" s="9"/>
      <c r="P95" s="9"/>
      <c r="Q95" s="9"/>
      <c r="R95" s="9"/>
      <c r="S95" s="9"/>
      <c r="T95" s="9"/>
      <c r="U95" s="9"/>
      <c r="V95" s="9"/>
      <c r="W95" s="9"/>
    </row>
    <row r="96" spans="1:25" s="9" customFormat="1" ht="27" customHeight="1">
      <c r="C96" s="12"/>
      <c r="D96" s="12"/>
    </row>
    <row r="97" spans="3:4" s="9" customFormat="1" ht="27" customHeight="1">
      <c r="C97" s="12"/>
      <c r="D97" s="12"/>
    </row>
  </sheetData>
  <sheetProtection insertRows="0" deleteRows="0" selectLockedCells="1"/>
  <mergeCells count="37">
    <mergeCell ref="B7:E7"/>
    <mergeCell ref="O88:P88"/>
    <mergeCell ref="W13:W15"/>
    <mergeCell ref="A1:F2"/>
    <mergeCell ref="Q14:Q15"/>
    <mergeCell ref="C13:N13"/>
    <mergeCell ref="Q13:V13"/>
    <mergeCell ref="U14:U15"/>
    <mergeCell ref="A13:B14"/>
    <mergeCell ref="O13:P13"/>
    <mergeCell ref="B10:E10"/>
    <mergeCell ref="B11:E11"/>
    <mergeCell ref="B5:E5"/>
    <mergeCell ref="B6:E6"/>
    <mergeCell ref="B8:E8"/>
    <mergeCell ref="B9:E9"/>
    <mergeCell ref="Q88:V88"/>
    <mergeCell ref="O85:P85"/>
    <mergeCell ref="O87:P87"/>
    <mergeCell ref="O14:O15"/>
    <mergeCell ref="P14:P15"/>
    <mergeCell ref="O90:P90"/>
    <mergeCell ref="Q90:V90"/>
    <mergeCell ref="A83:A89"/>
    <mergeCell ref="G4:W11"/>
    <mergeCell ref="B4:C4"/>
    <mergeCell ref="D4:E4"/>
    <mergeCell ref="Q89:V89"/>
    <mergeCell ref="S14:S15"/>
    <mergeCell ref="O89:P89"/>
    <mergeCell ref="V14:V15"/>
    <mergeCell ref="Q87:V87"/>
    <mergeCell ref="R14:R15"/>
    <mergeCell ref="T14:T15"/>
    <mergeCell ref="O83:P83"/>
    <mergeCell ref="O84:P84"/>
    <mergeCell ref="O86:P86"/>
  </mergeCells>
  <phoneticPr fontId="2"/>
  <conditionalFormatting sqref="C16:N29 C34:N38 C32:N32 C40:N45 C39:D39 F39:N39 C47:N53 C55:N59 C61:N63 C65:N68 C70:N82">
    <cfRule type="cellIs" dxfId="58" priority="34" stopIfTrue="1" operator="greaterThan">
      <formula>160*$P16</formula>
    </cfRule>
    <cfRule type="notContainsBlanks" dxfId="57" priority="92" stopIfTrue="1">
      <formula>LEN(TRIM(C16))&gt;0</formula>
    </cfRule>
  </conditionalFormatting>
  <conditionalFormatting sqref="Q85">
    <cfRule type="cellIs" dxfId="56" priority="80" stopIfTrue="1" operator="greaterThan">
      <formula>1500</formula>
    </cfRule>
  </conditionalFormatting>
  <conditionalFormatting sqref="R85">
    <cfRule type="cellIs" dxfId="55" priority="79" stopIfTrue="1" operator="greaterThan">
      <formula>1200</formula>
    </cfRule>
  </conditionalFormatting>
  <conditionalFormatting sqref="T85">
    <cfRule type="cellIs" dxfId="54" priority="78" stopIfTrue="1" operator="greaterThan">
      <formula>1000</formula>
    </cfRule>
  </conditionalFormatting>
  <conditionalFormatting sqref="Q85:V85 Q88 H14 B7:B11">
    <cfRule type="expression" dxfId="53" priority="91">
      <formula>AND($B$6&lt;&gt;"",B7="")</formula>
    </cfRule>
  </conditionalFormatting>
  <conditionalFormatting sqref="O16:P29 O32:P32 O34:P45 O47:P53 O55:P59 O61:P63 O65:P68 O70:P82">
    <cfRule type="expression" dxfId="52" priority="30">
      <formula>AND(SUM($C16:$N16)&gt;0,O16="")</formula>
    </cfRule>
  </conditionalFormatting>
  <conditionalFormatting sqref="B4:C4">
    <cfRule type="expression" dxfId="51" priority="29">
      <formula>AND($C$6&lt;&gt;"",$C4="")</formula>
    </cfRule>
  </conditionalFormatting>
  <conditionalFormatting sqref="C33:N33">
    <cfRule type="cellIs" dxfId="50" priority="27" stopIfTrue="1" operator="greaterThan">
      <formula>160*$P33</formula>
    </cfRule>
    <cfRule type="notContainsBlanks" dxfId="49" priority="28" stopIfTrue="1">
      <formula>LEN(TRIM(C33))&gt;0</formula>
    </cfRule>
  </conditionalFormatting>
  <conditionalFormatting sqref="O33:P33">
    <cfRule type="expression" dxfId="48" priority="26">
      <formula>AND(SUM($C33:$N33)&gt;0,O33="")</formula>
    </cfRule>
  </conditionalFormatting>
  <conditionalFormatting sqref="C30:N30">
    <cfRule type="cellIs" dxfId="47" priority="24" stopIfTrue="1" operator="greaterThan">
      <formula>160*$P30</formula>
    </cfRule>
    <cfRule type="notContainsBlanks" dxfId="46" priority="25" stopIfTrue="1">
      <formula>LEN(TRIM(C30))&gt;0</formula>
    </cfRule>
  </conditionalFormatting>
  <conditionalFormatting sqref="O30:P30">
    <cfRule type="expression" dxfId="45" priority="23">
      <formula>AND(SUM($C30:$N30)&gt;0,O30="")</formula>
    </cfRule>
  </conditionalFormatting>
  <conditionalFormatting sqref="C31:N31">
    <cfRule type="cellIs" dxfId="44" priority="21" stopIfTrue="1" operator="greaterThan">
      <formula>160*$P31</formula>
    </cfRule>
    <cfRule type="notContainsBlanks" dxfId="43" priority="22" stopIfTrue="1">
      <formula>LEN(TRIM(C31))&gt;0</formula>
    </cfRule>
  </conditionalFormatting>
  <conditionalFormatting sqref="O31:P31">
    <cfRule type="expression" dxfId="42" priority="20">
      <formula>AND(SUM($C31:$N31)&gt;0,O31="")</formula>
    </cfRule>
  </conditionalFormatting>
  <conditionalFormatting sqref="E39">
    <cfRule type="cellIs" dxfId="41" priority="18" stopIfTrue="1" operator="greaterThan">
      <formula>160*$P39</formula>
    </cfRule>
    <cfRule type="notContainsBlanks" dxfId="40" priority="19" stopIfTrue="1">
      <formula>LEN(TRIM(E39))&gt;0</formula>
    </cfRule>
  </conditionalFormatting>
  <conditionalFormatting sqref="C46:D46 F46:N46">
    <cfRule type="cellIs" dxfId="39" priority="16" stopIfTrue="1" operator="greaterThan">
      <formula>160*$P46</formula>
    </cfRule>
    <cfRule type="notContainsBlanks" dxfId="38" priority="17" stopIfTrue="1">
      <formula>LEN(TRIM(C46))&gt;0</formula>
    </cfRule>
  </conditionalFormatting>
  <conditionalFormatting sqref="O46:P46">
    <cfRule type="expression" dxfId="37" priority="15">
      <formula>AND(SUM($C46:$N46)&gt;0,O46="")</formula>
    </cfRule>
  </conditionalFormatting>
  <conditionalFormatting sqref="E46">
    <cfRule type="cellIs" dxfId="36" priority="13" stopIfTrue="1" operator="greaterThan">
      <formula>160*$P46</formula>
    </cfRule>
    <cfRule type="notContainsBlanks" dxfId="35" priority="14" stopIfTrue="1">
      <formula>LEN(TRIM(E46))&gt;0</formula>
    </cfRule>
  </conditionalFormatting>
  <conditionalFormatting sqref="C54:N54">
    <cfRule type="cellIs" dxfId="34" priority="11" stopIfTrue="1" operator="greaterThan">
      <formula>160*$P54</formula>
    </cfRule>
    <cfRule type="notContainsBlanks" dxfId="33" priority="12" stopIfTrue="1">
      <formula>LEN(TRIM(C54))&gt;0</formula>
    </cfRule>
  </conditionalFormatting>
  <conditionalFormatting sqref="O54:P54">
    <cfRule type="expression" dxfId="32" priority="10">
      <formula>AND(SUM($C54:$N54)&gt;0,O54="")</formula>
    </cfRule>
  </conditionalFormatting>
  <conditionalFormatting sqref="C60:N60">
    <cfRule type="cellIs" dxfId="31" priority="8" stopIfTrue="1" operator="greaterThan">
      <formula>160*$P60</formula>
    </cfRule>
    <cfRule type="notContainsBlanks" dxfId="30" priority="9" stopIfTrue="1">
      <formula>LEN(TRIM(C60))&gt;0</formula>
    </cfRule>
  </conditionalFormatting>
  <conditionalFormatting sqref="O60:P60">
    <cfRule type="expression" dxfId="29" priority="7">
      <formula>AND(SUM($C60:$N60)&gt;0,O60="")</formula>
    </cfRule>
  </conditionalFormatting>
  <conditionalFormatting sqref="C64:N64">
    <cfRule type="cellIs" dxfId="28" priority="5" stopIfTrue="1" operator="greaterThan">
      <formula>160*$P64</formula>
    </cfRule>
    <cfRule type="notContainsBlanks" dxfId="27" priority="6" stopIfTrue="1">
      <formula>LEN(TRIM(C64))&gt;0</formula>
    </cfRule>
  </conditionalFormatting>
  <conditionalFormatting sqref="O64:P64">
    <cfRule type="expression" dxfId="26" priority="4">
      <formula>AND(SUM($C64:$N64)&gt;0,O64="")</formula>
    </cfRule>
  </conditionalFormatting>
  <conditionalFormatting sqref="C69:N69">
    <cfRule type="cellIs" dxfId="25" priority="2" stopIfTrue="1" operator="greaterThan">
      <formula>160*$P69</formula>
    </cfRule>
    <cfRule type="notContainsBlanks" dxfId="24" priority="3" stopIfTrue="1">
      <formula>LEN(TRIM(C69))&gt;0</formula>
    </cfRule>
  </conditionalFormatting>
  <conditionalFormatting sqref="O69:P69">
    <cfRule type="expression" dxfId="23" priority="1">
      <formula>AND(SUM($C69:$N69)&gt;0,O69="")</formula>
    </cfRule>
  </conditionalFormatting>
  <dataValidations count="3">
    <dataValidation allowBlank="1" showInputMessage="1" showErrorMessage="1" prompt="※税抜_x000a_　　・円" sqref="Q88:V88"/>
    <dataValidation allowBlank="1" showInputMessage="1" showErrorMessage="1" prompt="※税抜_x000a_　・千円" sqref="Q85:V85"/>
    <dataValidation type="list" allowBlank="1" showInputMessage="1" showErrorMessage="1" sqref="O16:O82">
      <formula1>"PM,上流SE,下流SE,PG,運用SE,OP"</formula1>
    </dataValidation>
  </dataValidations>
  <printOptions horizontalCentered="1"/>
  <pageMargins left="0.7" right="0.7" top="0.75" bottom="0.75" header="0.3" footer="0.3"/>
  <pageSetup paperSize="9" scale="32" fitToWidth="0" orientation="portrait" r:id="rId1"/>
  <headerFooter alignWithMargins="0">
    <oddFooter>&amp;C&amp;P / &amp;N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CODE!$A$13:$A$32</xm:f>
          </x14:formula1>
          <xm:sqref>A16:A82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showGridLines="0" view="pageBreakPreview" zoomScale="85" zoomScaleNormal="70" zoomScaleSheetLayoutView="85" workbookViewId="0">
      <selection activeCell="A3" sqref="A3"/>
    </sheetView>
  </sheetViews>
  <sheetFormatPr defaultColWidth="9" defaultRowHeight="13.5"/>
  <cols>
    <col min="1" max="1" width="24.125" style="9" customWidth="1"/>
    <col min="2" max="2" width="30" style="302" customWidth="1"/>
    <col min="3" max="3" width="6.125" style="9" customWidth="1"/>
    <col min="4" max="14" width="6" style="9" customWidth="1"/>
    <col min="15" max="15" width="14.125" style="9" customWidth="1"/>
    <col min="16" max="16" width="5.625" style="9" customWidth="1"/>
    <col min="17" max="17" width="9.75" style="9" customWidth="1"/>
    <col min="18" max="22" width="9.125" style="9" customWidth="1"/>
    <col min="23" max="23" width="31.25" style="9" customWidth="1"/>
    <col min="24" max="24" width="7.625" style="9" customWidth="1"/>
    <col min="25" max="25" width="9" style="12"/>
    <col min="26" max="26" width="9.875" style="12" bestFit="1" customWidth="1"/>
    <col min="27" max="16384" width="9" style="12"/>
  </cols>
  <sheetData>
    <row r="1" spans="1:24" s="3" customFormat="1" ht="15" customHeight="1">
      <c r="A1" s="447" t="s">
        <v>254</v>
      </c>
      <c r="B1" s="447"/>
      <c r="C1" s="447"/>
      <c r="D1" s="447"/>
      <c r="E1" s="447"/>
      <c r="F1" s="447"/>
      <c r="G1" s="447"/>
      <c r="H1" s="447"/>
      <c r="P1" s="1"/>
      <c r="Q1" s="1"/>
    </row>
    <row r="2" spans="1:24" s="3" customFormat="1" ht="15" customHeight="1">
      <c r="A2" s="447"/>
      <c r="B2" s="447"/>
      <c r="C2" s="447"/>
      <c r="D2" s="447"/>
      <c r="E2" s="447"/>
      <c r="F2" s="447"/>
      <c r="G2" s="447"/>
      <c r="H2" s="447"/>
      <c r="P2" s="1"/>
      <c r="Q2" s="1"/>
    </row>
    <row r="3" spans="1:24" s="3" customFormat="1" ht="15" customHeight="1" thickBot="1">
      <c r="H3" s="18"/>
      <c r="I3" s="116"/>
      <c r="J3" s="116"/>
      <c r="K3" s="116"/>
      <c r="L3" s="116"/>
      <c r="M3" s="116"/>
      <c r="N3" s="116"/>
      <c r="O3" s="116"/>
      <c r="P3" s="116"/>
      <c r="Q3" s="116"/>
      <c r="R3" s="116"/>
      <c r="S3" s="116"/>
      <c r="T3" s="116"/>
      <c r="U3" s="116"/>
      <c r="V3" s="116"/>
      <c r="W3" s="116"/>
      <c r="X3" s="116"/>
    </row>
    <row r="4" spans="1:24" s="3" customFormat="1" ht="19.5" customHeight="1">
      <c r="A4" s="267" t="s">
        <v>125</v>
      </c>
      <c r="B4" s="587" t="str">
        <f>IF(調達管理番号1="","",調達管理番号1)</f>
        <v/>
      </c>
      <c r="C4" s="587"/>
      <c r="D4" s="588"/>
      <c r="E4" s="589"/>
      <c r="G4" s="640" t="s">
        <v>245</v>
      </c>
      <c r="H4" s="640"/>
      <c r="I4" s="640"/>
      <c r="J4" s="640"/>
      <c r="K4" s="640"/>
      <c r="L4" s="640"/>
      <c r="M4" s="640"/>
      <c r="N4" s="640"/>
      <c r="O4" s="640"/>
      <c r="P4" s="640"/>
      <c r="Q4" s="640"/>
      <c r="R4" s="640"/>
      <c r="S4" s="640"/>
      <c r="T4" s="640"/>
      <c r="U4" s="640"/>
      <c r="V4" s="640"/>
      <c r="W4" s="640"/>
    </row>
    <row r="5" spans="1:24" s="3" customFormat="1" ht="19.5" customHeight="1">
      <c r="A5" s="327" t="s">
        <v>86</v>
      </c>
      <c r="B5" s="536" t="str">
        <f>IF(システムID="","",システムID)</f>
        <v/>
      </c>
      <c r="C5" s="536"/>
      <c r="D5" s="536"/>
      <c r="E5" s="537"/>
      <c r="G5" s="640"/>
      <c r="H5" s="640"/>
      <c r="I5" s="640"/>
      <c r="J5" s="640"/>
      <c r="K5" s="640"/>
      <c r="L5" s="640"/>
      <c r="M5" s="640"/>
      <c r="N5" s="640"/>
      <c r="O5" s="640"/>
      <c r="P5" s="640"/>
      <c r="Q5" s="640"/>
      <c r="R5" s="640"/>
      <c r="S5" s="640"/>
      <c r="T5" s="640"/>
      <c r="U5" s="640"/>
      <c r="V5" s="640"/>
      <c r="W5" s="640"/>
    </row>
    <row r="6" spans="1:24" s="3" customFormat="1" ht="20.100000000000001" customHeight="1">
      <c r="A6" s="327" t="s">
        <v>53</v>
      </c>
      <c r="B6" s="536" t="str">
        <f>IF(システム名="","",システム名)</f>
        <v>Wi-Fi型スマートロックシステム</v>
      </c>
      <c r="C6" s="536"/>
      <c r="D6" s="536"/>
      <c r="E6" s="537"/>
      <c r="F6" s="116"/>
      <c r="G6" s="640"/>
      <c r="H6" s="640"/>
      <c r="I6" s="640"/>
      <c r="J6" s="640"/>
      <c r="K6" s="640"/>
      <c r="L6" s="640"/>
      <c r="M6" s="640"/>
      <c r="N6" s="640"/>
      <c r="O6" s="640"/>
      <c r="P6" s="640"/>
      <c r="Q6" s="640"/>
      <c r="R6" s="640"/>
      <c r="S6" s="640"/>
      <c r="T6" s="640"/>
      <c r="U6" s="640"/>
      <c r="V6" s="640"/>
      <c r="W6" s="640"/>
    </row>
    <row r="7" spans="1:24" s="3" customFormat="1" ht="19.5" customHeight="1">
      <c r="A7" s="328" t="s">
        <v>109</v>
      </c>
      <c r="B7" s="536" t="str">
        <f>IF(企画種別="","",企画種別)</f>
        <v>新規構築</v>
      </c>
      <c r="C7" s="536"/>
      <c r="D7" s="536"/>
      <c r="E7" s="537"/>
      <c r="F7" s="116"/>
      <c r="G7" s="640"/>
      <c r="H7" s="640"/>
      <c r="I7" s="640"/>
      <c r="J7" s="640"/>
      <c r="K7" s="640"/>
      <c r="L7" s="640"/>
      <c r="M7" s="640"/>
      <c r="N7" s="640"/>
      <c r="O7" s="640"/>
      <c r="P7" s="640"/>
      <c r="Q7" s="640"/>
      <c r="R7" s="640"/>
      <c r="S7" s="640"/>
      <c r="T7" s="640"/>
      <c r="U7" s="640"/>
      <c r="V7" s="640"/>
      <c r="W7" s="640"/>
    </row>
    <row r="8" spans="1:24" s="3" customFormat="1" ht="20.100000000000001" customHeight="1">
      <c r="A8" s="327" t="s">
        <v>70</v>
      </c>
      <c r="B8" s="536" t="str">
        <f>IF(担当課="","",担当課)</f>
        <v>企画財政部財産活用課　渡部</v>
      </c>
      <c r="C8" s="536"/>
      <c r="D8" s="536"/>
      <c r="E8" s="537"/>
      <c r="F8" s="116"/>
      <c r="G8" s="640"/>
      <c r="H8" s="640"/>
      <c r="I8" s="640"/>
      <c r="J8" s="640"/>
      <c r="K8" s="640"/>
      <c r="L8" s="640"/>
      <c r="M8" s="640"/>
      <c r="N8" s="640"/>
      <c r="O8" s="640"/>
      <c r="P8" s="640"/>
      <c r="Q8" s="640"/>
      <c r="R8" s="640"/>
      <c r="S8" s="640"/>
      <c r="T8" s="640"/>
      <c r="U8" s="640"/>
      <c r="V8" s="640"/>
      <c r="W8" s="640"/>
    </row>
    <row r="9" spans="1:24" s="3" customFormat="1" ht="20.100000000000001" customHeight="1">
      <c r="A9" s="327" t="s">
        <v>89</v>
      </c>
      <c r="B9" s="429"/>
      <c r="C9" s="429"/>
      <c r="D9" s="429"/>
      <c r="E9" s="430"/>
      <c r="F9" s="116"/>
      <c r="G9" s="640"/>
      <c r="H9" s="640"/>
      <c r="I9" s="640"/>
      <c r="J9" s="640"/>
      <c r="K9" s="640"/>
      <c r="L9" s="640"/>
      <c r="M9" s="640"/>
      <c r="N9" s="640"/>
      <c r="O9" s="640"/>
      <c r="P9" s="640"/>
      <c r="Q9" s="640"/>
      <c r="R9" s="640"/>
      <c r="S9" s="640"/>
      <c r="T9" s="640"/>
      <c r="U9" s="640"/>
      <c r="V9" s="640"/>
      <c r="W9" s="640"/>
    </row>
    <row r="10" spans="1:24" s="3" customFormat="1" ht="20.100000000000001" customHeight="1">
      <c r="A10" s="327" t="s">
        <v>54</v>
      </c>
      <c r="B10" s="526"/>
      <c r="C10" s="526"/>
      <c r="D10" s="526"/>
      <c r="E10" s="527"/>
      <c r="F10" s="116"/>
      <c r="G10" s="640"/>
      <c r="H10" s="640"/>
      <c r="I10" s="640"/>
      <c r="J10" s="640"/>
      <c r="K10" s="640"/>
      <c r="L10" s="640"/>
      <c r="M10" s="640"/>
      <c r="N10" s="640"/>
      <c r="O10" s="640"/>
      <c r="P10" s="640"/>
      <c r="Q10" s="640"/>
      <c r="R10" s="640"/>
      <c r="S10" s="640"/>
      <c r="T10" s="640"/>
      <c r="U10" s="640"/>
      <c r="V10" s="640"/>
      <c r="W10" s="640"/>
    </row>
    <row r="11" spans="1:24" s="3" customFormat="1" ht="20.100000000000001" customHeight="1" thickBot="1">
      <c r="A11" s="329" t="s">
        <v>26</v>
      </c>
      <c r="B11" s="462"/>
      <c r="C11" s="462"/>
      <c r="D11" s="462"/>
      <c r="E11" s="463"/>
      <c r="F11" s="116"/>
      <c r="G11" s="640"/>
      <c r="H11" s="640"/>
      <c r="I11" s="640"/>
      <c r="J11" s="640"/>
      <c r="K11" s="640"/>
      <c r="L11" s="640"/>
      <c r="M11" s="640"/>
      <c r="N11" s="640"/>
      <c r="O11" s="640"/>
      <c r="P11" s="640"/>
      <c r="Q11" s="640"/>
      <c r="R11" s="640"/>
      <c r="S11" s="640"/>
      <c r="T11" s="640"/>
      <c r="U11" s="640"/>
      <c r="V11" s="640"/>
      <c r="W11" s="640"/>
    </row>
    <row r="12" spans="1:24" ht="15" customHeight="1" thickBot="1">
      <c r="W12" s="10"/>
    </row>
    <row r="13" spans="1:24" ht="19.5" customHeight="1">
      <c r="A13" s="634" t="s">
        <v>17</v>
      </c>
      <c r="B13" s="635"/>
      <c r="C13" s="638" t="s">
        <v>71</v>
      </c>
      <c r="D13" s="638"/>
      <c r="E13" s="638"/>
      <c r="F13" s="638"/>
      <c r="G13" s="638"/>
      <c r="H13" s="638"/>
      <c r="I13" s="638"/>
      <c r="J13" s="638"/>
      <c r="K13" s="638"/>
      <c r="L13" s="638"/>
      <c r="M13" s="638"/>
      <c r="N13" s="638"/>
      <c r="O13" s="618" t="s">
        <v>3</v>
      </c>
      <c r="P13" s="504"/>
      <c r="Q13" s="639" t="s">
        <v>72</v>
      </c>
      <c r="R13" s="639"/>
      <c r="S13" s="639"/>
      <c r="T13" s="639"/>
      <c r="U13" s="639"/>
      <c r="V13" s="639"/>
      <c r="W13" s="620" t="s">
        <v>4</v>
      </c>
      <c r="X13" s="12"/>
    </row>
    <row r="14" spans="1:24" ht="19.5" customHeight="1">
      <c r="A14" s="636"/>
      <c r="B14" s="637"/>
      <c r="C14" s="65" t="s">
        <v>91</v>
      </c>
      <c r="D14" s="63"/>
      <c r="E14" s="56" t="s">
        <v>246</v>
      </c>
      <c r="F14" s="221"/>
      <c r="G14" s="56" t="s">
        <v>91</v>
      </c>
      <c r="H14" s="56" t="s">
        <v>93</v>
      </c>
      <c r="I14" s="56" t="s">
        <v>246</v>
      </c>
      <c r="J14" s="221"/>
      <c r="K14" s="56" t="s">
        <v>91</v>
      </c>
      <c r="L14" s="63"/>
      <c r="M14" s="63"/>
      <c r="N14" s="64"/>
      <c r="O14" s="610" t="s">
        <v>69</v>
      </c>
      <c r="P14" s="612" t="s">
        <v>60</v>
      </c>
      <c r="Q14" s="596" t="s">
        <v>18</v>
      </c>
      <c r="R14" s="596" t="s">
        <v>65</v>
      </c>
      <c r="S14" s="596" t="s">
        <v>66</v>
      </c>
      <c r="T14" s="596" t="s">
        <v>19</v>
      </c>
      <c r="U14" s="612" t="s">
        <v>21</v>
      </c>
      <c r="V14" s="596" t="s">
        <v>64</v>
      </c>
      <c r="W14" s="621"/>
      <c r="X14" s="12"/>
    </row>
    <row r="15" spans="1:24" ht="19.5" customHeight="1">
      <c r="A15" s="319" t="s">
        <v>183</v>
      </c>
      <c r="B15" s="320" t="s">
        <v>195</v>
      </c>
      <c r="C15" s="36" t="s">
        <v>5</v>
      </c>
      <c r="D15" s="36" t="s">
        <v>6</v>
      </c>
      <c r="E15" s="36" t="s">
        <v>7</v>
      </c>
      <c r="F15" s="36" t="s">
        <v>8</v>
      </c>
      <c r="G15" s="36" t="s">
        <v>94</v>
      </c>
      <c r="H15" s="36" t="s">
        <v>10</v>
      </c>
      <c r="I15" s="36" t="s">
        <v>11</v>
      </c>
      <c r="J15" s="36" t="s">
        <v>12</v>
      </c>
      <c r="K15" s="36" t="s">
        <v>13</v>
      </c>
      <c r="L15" s="36" t="s">
        <v>14</v>
      </c>
      <c r="M15" s="36" t="s">
        <v>15</v>
      </c>
      <c r="N15" s="36" t="s">
        <v>16</v>
      </c>
      <c r="O15" s="619"/>
      <c r="P15" s="611"/>
      <c r="Q15" s="597"/>
      <c r="R15" s="597"/>
      <c r="S15" s="597"/>
      <c r="T15" s="597"/>
      <c r="U15" s="611"/>
      <c r="V15" s="597"/>
      <c r="W15" s="622"/>
      <c r="X15" s="12"/>
    </row>
    <row r="16" spans="1:24" s="11" customFormat="1" ht="29.25" customHeight="1">
      <c r="A16" s="222"/>
      <c r="B16" s="223"/>
      <c r="C16" s="233"/>
      <c r="D16" s="233"/>
      <c r="E16" s="233"/>
      <c r="F16" s="233"/>
      <c r="G16" s="233"/>
      <c r="H16" s="233"/>
      <c r="I16" s="233"/>
      <c r="J16" s="233"/>
      <c r="K16" s="233"/>
      <c r="L16" s="233"/>
      <c r="M16" s="233"/>
      <c r="N16" s="233"/>
      <c r="O16" s="205"/>
      <c r="P16" s="206"/>
      <c r="Q16" s="125" t="str">
        <f t="shared" ref="Q16:V25" si="0">IF($O16=Q$14,SUM($C16:$N16),"")</f>
        <v/>
      </c>
      <c r="R16" s="125" t="str">
        <f t="shared" si="0"/>
        <v/>
      </c>
      <c r="S16" s="125" t="str">
        <f t="shared" si="0"/>
        <v/>
      </c>
      <c r="T16" s="125" t="str">
        <f t="shared" si="0"/>
        <v/>
      </c>
      <c r="U16" s="125" t="str">
        <f t="shared" si="0"/>
        <v/>
      </c>
      <c r="V16" s="125" t="str">
        <f t="shared" si="0"/>
        <v/>
      </c>
      <c r="W16" s="227"/>
    </row>
    <row r="17" spans="1:23" s="11" customFormat="1" ht="29.25" customHeight="1">
      <c r="A17" s="222"/>
      <c r="B17" s="223"/>
      <c r="C17" s="233"/>
      <c r="D17" s="233"/>
      <c r="E17" s="233"/>
      <c r="F17" s="233"/>
      <c r="G17" s="233"/>
      <c r="H17" s="233"/>
      <c r="I17" s="233"/>
      <c r="J17" s="233"/>
      <c r="K17" s="233"/>
      <c r="L17" s="233"/>
      <c r="M17" s="233"/>
      <c r="N17" s="233"/>
      <c r="O17" s="205"/>
      <c r="P17" s="206"/>
      <c r="Q17" s="125" t="str">
        <f t="shared" si="0"/>
        <v/>
      </c>
      <c r="R17" s="125" t="str">
        <f t="shared" si="0"/>
        <v/>
      </c>
      <c r="S17" s="125" t="str">
        <f t="shared" si="0"/>
        <v/>
      </c>
      <c r="T17" s="125" t="str">
        <f t="shared" si="0"/>
        <v/>
      </c>
      <c r="U17" s="125" t="str">
        <f t="shared" si="0"/>
        <v/>
      </c>
      <c r="V17" s="125" t="str">
        <f t="shared" si="0"/>
        <v/>
      </c>
      <c r="W17" s="227"/>
    </row>
    <row r="18" spans="1:23" s="11" customFormat="1" ht="29.25" customHeight="1">
      <c r="A18" s="222"/>
      <c r="B18" s="223"/>
      <c r="C18" s="233"/>
      <c r="D18" s="233"/>
      <c r="E18" s="233"/>
      <c r="F18" s="233"/>
      <c r="G18" s="233"/>
      <c r="H18" s="233"/>
      <c r="I18" s="233"/>
      <c r="J18" s="233"/>
      <c r="K18" s="233"/>
      <c r="L18" s="233"/>
      <c r="M18" s="233"/>
      <c r="N18" s="233"/>
      <c r="O18" s="205"/>
      <c r="P18" s="206"/>
      <c r="Q18" s="125" t="str">
        <f t="shared" si="0"/>
        <v/>
      </c>
      <c r="R18" s="125" t="str">
        <f t="shared" si="0"/>
        <v/>
      </c>
      <c r="S18" s="125" t="str">
        <f t="shared" si="0"/>
        <v/>
      </c>
      <c r="T18" s="125" t="str">
        <f t="shared" si="0"/>
        <v/>
      </c>
      <c r="U18" s="125" t="str">
        <f t="shared" si="0"/>
        <v/>
      </c>
      <c r="V18" s="125" t="str">
        <f t="shared" si="0"/>
        <v/>
      </c>
      <c r="W18" s="227"/>
    </row>
    <row r="19" spans="1:23" s="11" customFormat="1" ht="29.25" customHeight="1">
      <c r="A19" s="222"/>
      <c r="B19" s="223"/>
      <c r="C19" s="233"/>
      <c r="D19" s="233"/>
      <c r="E19" s="233"/>
      <c r="F19" s="233"/>
      <c r="G19" s="233"/>
      <c r="H19" s="233"/>
      <c r="I19" s="233"/>
      <c r="J19" s="233"/>
      <c r="K19" s="233"/>
      <c r="L19" s="233"/>
      <c r="M19" s="233"/>
      <c r="N19" s="233"/>
      <c r="O19" s="205"/>
      <c r="P19" s="206"/>
      <c r="Q19" s="125" t="str">
        <f t="shared" si="0"/>
        <v/>
      </c>
      <c r="R19" s="125" t="str">
        <f t="shared" si="0"/>
        <v/>
      </c>
      <c r="S19" s="125" t="str">
        <f t="shared" si="0"/>
        <v/>
      </c>
      <c r="T19" s="125" t="str">
        <f t="shared" si="0"/>
        <v/>
      </c>
      <c r="U19" s="125" t="str">
        <f t="shared" si="0"/>
        <v/>
      </c>
      <c r="V19" s="125" t="str">
        <f t="shared" si="0"/>
        <v/>
      </c>
      <c r="W19" s="227"/>
    </row>
    <row r="20" spans="1:23" s="11" customFormat="1" ht="29.25" customHeight="1">
      <c r="A20" s="222"/>
      <c r="B20" s="223"/>
      <c r="C20" s="233"/>
      <c r="D20" s="233"/>
      <c r="E20" s="233"/>
      <c r="F20" s="233"/>
      <c r="G20" s="233"/>
      <c r="H20" s="233"/>
      <c r="I20" s="233"/>
      <c r="J20" s="233"/>
      <c r="K20" s="233"/>
      <c r="L20" s="233"/>
      <c r="M20" s="233"/>
      <c r="N20" s="233"/>
      <c r="O20" s="205"/>
      <c r="P20" s="206"/>
      <c r="Q20" s="125" t="str">
        <f t="shared" si="0"/>
        <v/>
      </c>
      <c r="R20" s="125" t="str">
        <f t="shared" si="0"/>
        <v/>
      </c>
      <c r="S20" s="125" t="str">
        <f t="shared" si="0"/>
        <v/>
      </c>
      <c r="T20" s="125" t="str">
        <f t="shared" si="0"/>
        <v/>
      </c>
      <c r="U20" s="125" t="str">
        <f t="shared" si="0"/>
        <v/>
      </c>
      <c r="V20" s="125" t="str">
        <f t="shared" si="0"/>
        <v/>
      </c>
      <c r="W20" s="227"/>
    </row>
    <row r="21" spans="1:23" s="11" customFormat="1" ht="29.25" customHeight="1">
      <c r="A21" s="222"/>
      <c r="B21" s="223"/>
      <c r="C21" s="233"/>
      <c r="D21" s="233"/>
      <c r="E21" s="233"/>
      <c r="F21" s="233"/>
      <c r="G21" s="233"/>
      <c r="H21" s="233"/>
      <c r="I21" s="233"/>
      <c r="J21" s="233"/>
      <c r="K21" s="233"/>
      <c r="L21" s="233"/>
      <c r="M21" s="233"/>
      <c r="N21" s="233"/>
      <c r="O21" s="205"/>
      <c r="P21" s="206"/>
      <c r="Q21" s="125" t="str">
        <f t="shared" si="0"/>
        <v/>
      </c>
      <c r="R21" s="125" t="str">
        <f t="shared" si="0"/>
        <v/>
      </c>
      <c r="S21" s="125" t="str">
        <f t="shared" si="0"/>
        <v/>
      </c>
      <c r="T21" s="125" t="str">
        <f t="shared" si="0"/>
        <v/>
      </c>
      <c r="U21" s="125" t="str">
        <f t="shared" si="0"/>
        <v/>
      </c>
      <c r="V21" s="125" t="str">
        <f t="shared" si="0"/>
        <v/>
      </c>
      <c r="W21" s="227"/>
    </row>
    <row r="22" spans="1:23" s="11" customFormat="1" ht="29.25" customHeight="1">
      <c r="A22" s="222"/>
      <c r="B22" s="223"/>
      <c r="C22" s="233"/>
      <c r="D22" s="233"/>
      <c r="E22" s="233"/>
      <c r="F22" s="233"/>
      <c r="G22" s="233"/>
      <c r="H22" s="233"/>
      <c r="I22" s="233"/>
      <c r="J22" s="233"/>
      <c r="K22" s="233"/>
      <c r="L22" s="233"/>
      <c r="M22" s="233"/>
      <c r="N22" s="233"/>
      <c r="O22" s="205"/>
      <c r="P22" s="206"/>
      <c r="Q22" s="125" t="str">
        <f t="shared" si="0"/>
        <v/>
      </c>
      <c r="R22" s="125" t="str">
        <f t="shared" si="0"/>
        <v/>
      </c>
      <c r="S22" s="125" t="str">
        <f t="shared" si="0"/>
        <v/>
      </c>
      <c r="T22" s="125" t="str">
        <f t="shared" si="0"/>
        <v/>
      </c>
      <c r="U22" s="125" t="str">
        <f t="shared" si="0"/>
        <v/>
      </c>
      <c r="V22" s="125" t="str">
        <f t="shared" si="0"/>
        <v/>
      </c>
      <c r="W22" s="227"/>
    </row>
    <row r="23" spans="1:23" s="11" customFormat="1" ht="29.25" customHeight="1">
      <c r="A23" s="222"/>
      <c r="B23" s="223"/>
      <c r="C23" s="233"/>
      <c r="D23" s="233"/>
      <c r="E23" s="233"/>
      <c r="F23" s="233"/>
      <c r="G23" s="233"/>
      <c r="H23" s="233"/>
      <c r="I23" s="233"/>
      <c r="J23" s="233"/>
      <c r="K23" s="233"/>
      <c r="L23" s="233"/>
      <c r="M23" s="233"/>
      <c r="N23" s="233"/>
      <c r="O23" s="205"/>
      <c r="P23" s="206"/>
      <c r="Q23" s="125" t="str">
        <f t="shared" si="0"/>
        <v/>
      </c>
      <c r="R23" s="125" t="str">
        <f t="shared" si="0"/>
        <v/>
      </c>
      <c r="S23" s="125" t="str">
        <f t="shared" si="0"/>
        <v/>
      </c>
      <c r="T23" s="125" t="str">
        <f t="shared" si="0"/>
        <v/>
      </c>
      <c r="U23" s="125" t="str">
        <f t="shared" si="0"/>
        <v/>
      </c>
      <c r="V23" s="125" t="str">
        <f t="shared" si="0"/>
        <v/>
      </c>
      <c r="W23" s="227"/>
    </row>
    <row r="24" spans="1:23" s="11" customFormat="1" ht="29.25" customHeight="1">
      <c r="A24" s="222"/>
      <c r="B24" s="223"/>
      <c r="C24" s="233"/>
      <c r="D24" s="233"/>
      <c r="E24" s="233"/>
      <c r="F24" s="233"/>
      <c r="G24" s="233"/>
      <c r="H24" s="233"/>
      <c r="I24" s="233"/>
      <c r="J24" s="233"/>
      <c r="K24" s="233"/>
      <c r="L24" s="233"/>
      <c r="M24" s="233"/>
      <c r="N24" s="233"/>
      <c r="O24" s="205"/>
      <c r="P24" s="206"/>
      <c r="Q24" s="125" t="str">
        <f t="shared" si="0"/>
        <v/>
      </c>
      <c r="R24" s="125" t="str">
        <f t="shared" si="0"/>
        <v/>
      </c>
      <c r="S24" s="125" t="str">
        <f t="shared" si="0"/>
        <v/>
      </c>
      <c r="T24" s="125" t="str">
        <f t="shared" si="0"/>
        <v/>
      </c>
      <c r="U24" s="125" t="str">
        <f t="shared" si="0"/>
        <v/>
      </c>
      <c r="V24" s="125" t="str">
        <f t="shared" si="0"/>
        <v/>
      </c>
      <c r="W24" s="227"/>
    </row>
    <row r="25" spans="1:23" s="11" customFormat="1" ht="29.25" customHeight="1">
      <c r="A25" s="222"/>
      <c r="B25" s="223"/>
      <c r="C25" s="233"/>
      <c r="D25" s="233"/>
      <c r="E25" s="233"/>
      <c r="F25" s="233"/>
      <c r="G25" s="233"/>
      <c r="H25" s="233"/>
      <c r="I25" s="233"/>
      <c r="J25" s="233"/>
      <c r="K25" s="233"/>
      <c r="L25" s="233"/>
      <c r="M25" s="233"/>
      <c r="N25" s="233"/>
      <c r="O25" s="205"/>
      <c r="P25" s="206"/>
      <c r="Q25" s="125" t="str">
        <f t="shared" si="0"/>
        <v/>
      </c>
      <c r="R25" s="125" t="str">
        <f t="shared" si="0"/>
        <v/>
      </c>
      <c r="S25" s="125" t="str">
        <f t="shared" si="0"/>
        <v/>
      </c>
      <c r="T25" s="125" t="str">
        <f t="shared" si="0"/>
        <v/>
      </c>
      <c r="U25" s="125" t="str">
        <f t="shared" si="0"/>
        <v/>
      </c>
      <c r="V25" s="125" t="str">
        <f t="shared" si="0"/>
        <v/>
      </c>
      <c r="W25" s="227"/>
    </row>
    <row r="26" spans="1:23" s="11" customFormat="1" ht="29.25" customHeight="1">
      <c r="A26" s="222"/>
      <c r="B26" s="223"/>
      <c r="C26" s="233"/>
      <c r="D26" s="233"/>
      <c r="E26" s="233"/>
      <c r="F26" s="233"/>
      <c r="G26" s="233"/>
      <c r="H26" s="233"/>
      <c r="I26" s="233"/>
      <c r="J26" s="233"/>
      <c r="K26" s="233"/>
      <c r="L26" s="233"/>
      <c r="M26" s="233"/>
      <c r="N26" s="233"/>
      <c r="O26" s="205"/>
      <c r="P26" s="206"/>
      <c r="Q26" s="125" t="str">
        <f t="shared" ref="Q26:V34" si="1">IF($O26=Q$14,SUM($C26:$N26),"")</f>
        <v/>
      </c>
      <c r="R26" s="125" t="str">
        <f t="shared" si="1"/>
        <v/>
      </c>
      <c r="S26" s="125" t="str">
        <f t="shared" si="1"/>
        <v/>
      </c>
      <c r="T26" s="125" t="str">
        <f t="shared" si="1"/>
        <v/>
      </c>
      <c r="U26" s="125" t="str">
        <f t="shared" si="1"/>
        <v/>
      </c>
      <c r="V26" s="125" t="str">
        <f t="shared" si="1"/>
        <v/>
      </c>
      <c r="W26" s="227"/>
    </row>
    <row r="27" spans="1:23" s="11" customFormat="1" ht="29.25" customHeight="1">
      <c r="A27" s="222"/>
      <c r="B27" s="223"/>
      <c r="C27" s="233"/>
      <c r="D27" s="233"/>
      <c r="E27" s="233"/>
      <c r="F27" s="233"/>
      <c r="G27" s="233"/>
      <c r="H27" s="233"/>
      <c r="I27" s="233"/>
      <c r="J27" s="233"/>
      <c r="K27" s="233"/>
      <c r="L27" s="233"/>
      <c r="M27" s="233"/>
      <c r="N27" s="233"/>
      <c r="O27" s="205"/>
      <c r="P27" s="206"/>
      <c r="Q27" s="125" t="str">
        <f t="shared" si="1"/>
        <v/>
      </c>
      <c r="R27" s="125" t="str">
        <f t="shared" si="1"/>
        <v/>
      </c>
      <c r="S27" s="125" t="str">
        <f t="shared" si="1"/>
        <v/>
      </c>
      <c r="T27" s="125" t="str">
        <f t="shared" si="1"/>
        <v/>
      </c>
      <c r="U27" s="125" t="str">
        <f t="shared" si="1"/>
        <v/>
      </c>
      <c r="V27" s="125" t="str">
        <f t="shared" si="1"/>
        <v/>
      </c>
      <c r="W27" s="227"/>
    </row>
    <row r="28" spans="1:23" s="11" customFormat="1" ht="29.25" customHeight="1">
      <c r="A28" s="222"/>
      <c r="B28" s="223"/>
      <c r="C28" s="233"/>
      <c r="D28" s="233"/>
      <c r="E28" s="233"/>
      <c r="F28" s="233"/>
      <c r="G28" s="233"/>
      <c r="H28" s="233"/>
      <c r="I28" s="233"/>
      <c r="J28" s="233"/>
      <c r="K28" s="233"/>
      <c r="L28" s="233"/>
      <c r="M28" s="233"/>
      <c r="N28" s="233"/>
      <c r="O28" s="205"/>
      <c r="P28" s="206"/>
      <c r="Q28" s="125" t="str">
        <f t="shared" si="1"/>
        <v/>
      </c>
      <c r="R28" s="125" t="str">
        <f t="shared" si="1"/>
        <v/>
      </c>
      <c r="S28" s="125" t="str">
        <f t="shared" si="1"/>
        <v/>
      </c>
      <c r="T28" s="125" t="str">
        <f t="shared" si="1"/>
        <v/>
      </c>
      <c r="U28" s="125" t="str">
        <f t="shared" si="1"/>
        <v/>
      </c>
      <c r="V28" s="125" t="str">
        <f t="shared" si="1"/>
        <v/>
      </c>
      <c r="W28" s="227"/>
    </row>
    <row r="29" spans="1:23" s="11" customFormat="1" ht="29.25" customHeight="1">
      <c r="A29" s="222"/>
      <c r="B29" s="223"/>
      <c r="C29" s="233"/>
      <c r="D29" s="233"/>
      <c r="E29" s="233"/>
      <c r="F29" s="233"/>
      <c r="G29" s="233"/>
      <c r="H29" s="233"/>
      <c r="I29" s="233"/>
      <c r="J29" s="233"/>
      <c r="K29" s="233"/>
      <c r="L29" s="233"/>
      <c r="M29" s="233"/>
      <c r="N29" s="233"/>
      <c r="O29" s="205"/>
      <c r="P29" s="206"/>
      <c r="Q29" s="125" t="str">
        <f t="shared" si="1"/>
        <v/>
      </c>
      <c r="R29" s="125" t="str">
        <f t="shared" si="1"/>
        <v/>
      </c>
      <c r="S29" s="125" t="str">
        <f t="shared" si="1"/>
        <v/>
      </c>
      <c r="T29" s="125" t="str">
        <f t="shared" si="1"/>
        <v/>
      </c>
      <c r="U29" s="125" t="str">
        <f t="shared" si="1"/>
        <v/>
      </c>
      <c r="V29" s="125" t="str">
        <f t="shared" si="1"/>
        <v/>
      </c>
      <c r="W29" s="227"/>
    </row>
    <row r="30" spans="1:23" s="11" customFormat="1" ht="29.25" customHeight="1">
      <c r="A30" s="222"/>
      <c r="B30" s="223"/>
      <c r="C30" s="233"/>
      <c r="D30" s="233"/>
      <c r="E30" s="233"/>
      <c r="F30" s="233"/>
      <c r="G30" s="233"/>
      <c r="H30" s="233"/>
      <c r="I30" s="233"/>
      <c r="J30" s="233"/>
      <c r="K30" s="233"/>
      <c r="L30" s="233"/>
      <c r="M30" s="233"/>
      <c r="N30" s="233"/>
      <c r="O30" s="205"/>
      <c r="P30" s="206"/>
      <c r="Q30" s="125" t="str">
        <f t="shared" si="1"/>
        <v/>
      </c>
      <c r="R30" s="125" t="str">
        <f t="shared" si="1"/>
        <v/>
      </c>
      <c r="S30" s="125" t="str">
        <f t="shared" si="1"/>
        <v/>
      </c>
      <c r="T30" s="125" t="str">
        <f t="shared" si="1"/>
        <v/>
      </c>
      <c r="U30" s="125" t="str">
        <f t="shared" si="1"/>
        <v/>
      </c>
      <c r="V30" s="125" t="str">
        <f t="shared" si="1"/>
        <v/>
      </c>
      <c r="W30" s="227"/>
    </row>
    <row r="31" spans="1:23" s="11" customFormat="1" ht="29.25" customHeight="1">
      <c r="A31" s="222"/>
      <c r="B31" s="223"/>
      <c r="C31" s="233"/>
      <c r="D31" s="233"/>
      <c r="E31" s="233"/>
      <c r="F31" s="233"/>
      <c r="G31" s="233"/>
      <c r="H31" s="233"/>
      <c r="I31" s="233"/>
      <c r="J31" s="233"/>
      <c r="K31" s="233"/>
      <c r="L31" s="233"/>
      <c r="M31" s="233"/>
      <c r="N31" s="233"/>
      <c r="O31" s="205"/>
      <c r="P31" s="207"/>
      <c r="Q31" s="125" t="str">
        <f t="shared" si="1"/>
        <v/>
      </c>
      <c r="R31" s="125" t="str">
        <f t="shared" si="1"/>
        <v/>
      </c>
      <c r="S31" s="125" t="str">
        <f t="shared" si="1"/>
        <v/>
      </c>
      <c r="T31" s="125" t="str">
        <f t="shared" si="1"/>
        <v/>
      </c>
      <c r="U31" s="125" t="str">
        <f t="shared" si="1"/>
        <v/>
      </c>
      <c r="V31" s="125" t="str">
        <f t="shared" si="1"/>
        <v/>
      </c>
      <c r="W31" s="227"/>
    </row>
    <row r="32" spans="1:23" s="11" customFormat="1" ht="29.25" customHeight="1">
      <c r="A32" s="222"/>
      <c r="B32" s="223"/>
      <c r="C32" s="233"/>
      <c r="D32" s="233"/>
      <c r="E32" s="233"/>
      <c r="F32" s="233"/>
      <c r="G32" s="233"/>
      <c r="H32" s="233"/>
      <c r="I32" s="233"/>
      <c r="J32" s="233"/>
      <c r="K32" s="233"/>
      <c r="L32" s="233"/>
      <c r="M32" s="233"/>
      <c r="N32" s="233"/>
      <c r="O32" s="205"/>
      <c r="P32" s="207"/>
      <c r="Q32" s="125" t="str">
        <f t="shared" si="1"/>
        <v/>
      </c>
      <c r="R32" s="125" t="str">
        <f t="shared" si="1"/>
        <v/>
      </c>
      <c r="S32" s="125" t="str">
        <f t="shared" si="1"/>
        <v/>
      </c>
      <c r="T32" s="125" t="str">
        <f t="shared" si="1"/>
        <v/>
      </c>
      <c r="U32" s="125" t="str">
        <f t="shared" si="1"/>
        <v/>
      </c>
      <c r="V32" s="125" t="str">
        <f t="shared" si="1"/>
        <v/>
      </c>
      <c r="W32" s="227"/>
    </row>
    <row r="33" spans="1:25" s="11" customFormat="1" ht="29.25" customHeight="1">
      <c r="A33" s="222"/>
      <c r="B33" s="223"/>
      <c r="C33" s="233"/>
      <c r="D33" s="233"/>
      <c r="E33" s="233"/>
      <c r="F33" s="233"/>
      <c r="G33" s="233"/>
      <c r="H33" s="233"/>
      <c r="I33" s="233"/>
      <c r="J33" s="233"/>
      <c r="K33" s="233"/>
      <c r="L33" s="233"/>
      <c r="M33" s="233"/>
      <c r="N33" s="233"/>
      <c r="O33" s="205"/>
      <c r="P33" s="207"/>
      <c r="Q33" s="125" t="str">
        <f t="shared" si="1"/>
        <v/>
      </c>
      <c r="R33" s="125" t="str">
        <f t="shared" si="1"/>
        <v/>
      </c>
      <c r="S33" s="125" t="str">
        <f t="shared" si="1"/>
        <v/>
      </c>
      <c r="T33" s="125" t="str">
        <f t="shared" si="1"/>
        <v/>
      </c>
      <c r="U33" s="125" t="str">
        <f t="shared" si="1"/>
        <v/>
      </c>
      <c r="V33" s="125" t="str">
        <f t="shared" si="1"/>
        <v/>
      </c>
      <c r="W33" s="227"/>
    </row>
    <row r="34" spans="1:25" s="11" customFormat="1" ht="29.25" customHeight="1" thickBot="1">
      <c r="A34" s="222"/>
      <c r="B34" s="223"/>
      <c r="C34" s="234"/>
      <c r="D34" s="234"/>
      <c r="E34" s="234"/>
      <c r="F34" s="234"/>
      <c r="G34" s="234"/>
      <c r="H34" s="234"/>
      <c r="I34" s="234"/>
      <c r="J34" s="234"/>
      <c r="K34" s="234"/>
      <c r="L34" s="234"/>
      <c r="M34" s="234"/>
      <c r="N34" s="234"/>
      <c r="O34" s="224"/>
      <c r="P34" s="225"/>
      <c r="Q34" s="125" t="str">
        <f t="shared" si="1"/>
        <v/>
      </c>
      <c r="R34" s="125" t="str">
        <f t="shared" si="1"/>
        <v/>
      </c>
      <c r="S34" s="125" t="str">
        <f t="shared" si="1"/>
        <v/>
      </c>
      <c r="T34" s="125" t="str">
        <f t="shared" si="1"/>
        <v/>
      </c>
      <c r="U34" s="125" t="str">
        <f t="shared" si="1"/>
        <v/>
      </c>
      <c r="V34" s="125" t="str">
        <f t="shared" si="1"/>
        <v/>
      </c>
      <c r="W34" s="228"/>
    </row>
    <row r="35" spans="1:25" ht="21" customHeight="1">
      <c r="A35" s="623" t="s">
        <v>74</v>
      </c>
      <c r="B35" s="118" t="s">
        <v>18</v>
      </c>
      <c r="C35" s="122">
        <f t="shared" ref="C35:N41" si="2">SUMIF($O$15:$O$34,$B35,C$15:C$34)/160</f>
        <v>0</v>
      </c>
      <c r="D35" s="72">
        <f t="shared" si="2"/>
        <v>0</v>
      </c>
      <c r="E35" s="72">
        <f t="shared" si="2"/>
        <v>0</v>
      </c>
      <c r="F35" s="72">
        <f t="shared" si="2"/>
        <v>0</v>
      </c>
      <c r="G35" s="72">
        <f t="shared" si="2"/>
        <v>0</v>
      </c>
      <c r="H35" s="72">
        <f t="shared" si="2"/>
        <v>0</v>
      </c>
      <c r="I35" s="72">
        <f t="shared" si="2"/>
        <v>0</v>
      </c>
      <c r="J35" s="72">
        <f t="shared" si="2"/>
        <v>0</v>
      </c>
      <c r="K35" s="72">
        <f t="shared" si="2"/>
        <v>0</v>
      </c>
      <c r="L35" s="72">
        <f t="shared" si="2"/>
        <v>0</v>
      </c>
      <c r="M35" s="72">
        <f t="shared" si="2"/>
        <v>0</v>
      </c>
      <c r="N35" s="73">
        <f t="shared" si="2"/>
        <v>0</v>
      </c>
      <c r="O35" s="632" t="s">
        <v>48</v>
      </c>
      <c r="P35" s="633"/>
      <c r="Q35" s="126">
        <f t="shared" ref="Q35:V35" si="3">SUM(Q16:Q34)</f>
        <v>0</v>
      </c>
      <c r="R35" s="126">
        <f t="shared" si="3"/>
        <v>0</v>
      </c>
      <c r="S35" s="126">
        <f t="shared" si="3"/>
        <v>0</v>
      </c>
      <c r="T35" s="126">
        <f t="shared" si="3"/>
        <v>0</v>
      </c>
      <c r="U35" s="126">
        <f t="shared" si="3"/>
        <v>0</v>
      </c>
      <c r="V35" s="126">
        <f t="shared" si="3"/>
        <v>0</v>
      </c>
      <c r="W35" s="216"/>
      <c r="X35" s="11"/>
    </row>
    <row r="36" spans="1:25" ht="21" hidden="1" customHeight="1">
      <c r="A36" s="624"/>
      <c r="B36" s="119"/>
      <c r="C36" s="123">
        <f t="shared" si="2"/>
        <v>0</v>
      </c>
      <c r="D36" s="74">
        <f t="shared" si="2"/>
        <v>0</v>
      </c>
      <c r="E36" s="74">
        <f t="shared" si="2"/>
        <v>0</v>
      </c>
      <c r="F36" s="74">
        <f t="shared" si="2"/>
        <v>0</v>
      </c>
      <c r="G36" s="74">
        <f t="shared" si="2"/>
        <v>0</v>
      </c>
      <c r="H36" s="74">
        <f t="shared" si="2"/>
        <v>0</v>
      </c>
      <c r="I36" s="74">
        <f t="shared" si="2"/>
        <v>0</v>
      </c>
      <c r="J36" s="74">
        <f t="shared" si="2"/>
        <v>0</v>
      </c>
      <c r="K36" s="74">
        <f t="shared" si="2"/>
        <v>0</v>
      </c>
      <c r="L36" s="74">
        <f t="shared" si="2"/>
        <v>0</v>
      </c>
      <c r="M36" s="74">
        <f t="shared" si="2"/>
        <v>0</v>
      </c>
      <c r="N36" s="75">
        <f t="shared" si="2"/>
        <v>0</v>
      </c>
      <c r="O36" s="628" t="s">
        <v>49</v>
      </c>
      <c r="P36" s="629"/>
      <c r="Q36" s="37">
        <f t="shared" ref="Q36:V36" si="4">Q35/160</f>
        <v>0</v>
      </c>
      <c r="R36" s="37">
        <f t="shared" si="4"/>
        <v>0</v>
      </c>
      <c r="S36" s="37">
        <f t="shared" si="4"/>
        <v>0</v>
      </c>
      <c r="T36" s="37">
        <f t="shared" si="4"/>
        <v>0</v>
      </c>
      <c r="U36" s="37">
        <f t="shared" si="4"/>
        <v>0</v>
      </c>
      <c r="V36" s="37">
        <f t="shared" si="4"/>
        <v>0</v>
      </c>
      <c r="W36" s="216"/>
      <c r="X36" s="11"/>
    </row>
    <row r="37" spans="1:25" ht="21" customHeight="1">
      <c r="A37" s="624"/>
      <c r="B37" s="119" t="s">
        <v>61</v>
      </c>
      <c r="C37" s="123">
        <f t="shared" si="2"/>
        <v>0</v>
      </c>
      <c r="D37" s="74">
        <f t="shared" si="2"/>
        <v>0</v>
      </c>
      <c r="E37" s="74">
        <f t="shared" si="2"/>
        <v>0</v>
      </c>
      <c r="F37" s="74">
        <f t="shared" si="2"/>
        <v>0</v>
      </c>
      <c r="G37" s="74">
        <f t="shared" si="2"/>
        <v>0</v>
      </c>
      <c r="H37" s="74">
        <f t="shared" si="2"/>
        <v>0</v>
      </c>
      <c r="I37" s="74">
        <f t="shared" si="2"/>
        <v>0</v>
      </c>
      <c r="J37" s="74">
        <f t="shared" si="2"/>
        <v>0</v>
      </c>
      <c r="K37" s="74">
        <f t="shared" si="2"/>
        <v>0</v>
      </c>
      <c r="L37" s="74">
        <f t="shared" si="2"/>
        <v>0</v>
      </c>
      <c r="M37" s="74">
        <f t="shared" si="2"/>
        <v>0</v>
      </c>
      <c r="N37" s="75">
        <f t="shared" si="2"/>
        <v>0</v>
      </c>
      <c r="O37" s="628" t="s">
        <v>20</v>
      </c>
      <c r="P37" s="629"/>
      <c r="Q37" s="226"/>
      <c r="R37" s="226"/>
      <c r="S37" s="226"/>
      <c r="T37" s="226"/>
      <c r="U37" s="226"/>
      <c r="V37" s="226"/>
      <c r="W37" s="217"/>
      <c r="X37" s="11"/>
    </row>
    <row r="38" spans="1:25" ht="21" customHeight="1" thickBot="1">
      <c r="A38" s="624"/>
      <c r="B38" s="119" t="s">
        <v>62</v>
      </c>
      <c r="C38" s="123">
        <f t="shared" si="2"/>
        <v>0</v>
      </c>
      <c r="D38" s="74">
        <f t="shared" si="2"/>
        <v>0</v>
      </c>
      <c r="E38" s="74">
        <f t="shared" si="2"/>
        <v>0</v>
      </c>
      <c r="F38" s="74">
        <f t="shared" si="2"/>
        <v>0</v>
      </c>
      <c r="G38" s="74">
        <f t="shared" si="2"/>
        <v>0</v>
      </c>
      <c r="H38" s="74">
        <f t="shared" si="2"/>
        <v>0</v>
      </c>
      <c r="I38" s="74">
        <f t="shared" si="2"/>
        <v>0</v>
      </c>
      <c r="J38" s="74">
        <f t="shared" si="2"/>
        <v>0</v>
      </c>
      <c r="K38" s="74">
        <f t="shared" si="2"/>
        <v>0</v>
      </c>
      <c r="L38" s="74">
        <f t="shared" si="2"/>
        <v>0</v>
      </c>
      <c r="M38" s="74">
        <f t="shared" si="2"/>
        <v>0</v>
      </c>
      <c r="N38" s="75">
        <f t="shared" si="2"/>
        <v>0</v>
      </c>
      <c r="O38" s="630" t="s">
        <v>127</v>
      </c>
      <c r="P38" s="631"/>
      <c r="Q38" s="127">
        <f>Q35/8/20*Q37</f>
        <v>0</v>
      </c>
      <c r="R38" s="127">
        <f t="shared" ref="R38:V38" si="5">R35/8/20*R37</f>
        <v>0</v>
      </c>
      <c r="S38" s="127">
        <f t="shared" si="5"/>
        <v>0</v>
      </c>
      <c r="T38" s="127">
        <f t="shared" si="5"/>
        <v>0</v>
      </c>
      <c r="U38" s="127">
        <f t="shared" si="5"/>
        <v>0</v>
      </c>
      <c r="V38" s="127">
        <f t="shared" si="5"/>
        <v>0</v>
      </c>
      <c r="W38" s="229"/>
      <c r="X38" s="11"/>
    </row>
    <row r="39" spans="1:25" ht="21" customHeight="1" thickBot="1">
      <c r="A39" s="624"/>
      <c r="B39" s="119" t="s">
        <v>63</v>
      </c>
      <c r="C39" s="123">
        <f t="shared" si="2"/>
        <v>0</v>
      </c>
      <c r="D39" s="74">
        <f t="shared" si="2"/>
        <v>0</v>
      </c>
      <c r="E39" s="74">
        <f t="shared" si="2"/>
        <v>0</v>
      </c>
      <c r="F39" s="74">
        <f t="shared" si="2"/>
        <v>0</v>
      </c>
      <c r="G39" s="74">
        <f t="shared" si="2"/>
        <v>0</v>
      </c>
      <c r="H39" s="74">
        <f t="shared" si="2"/>
        <v>0</v>
      </c>
      <c r="I39" s="74">
        <f t="shared" si="2"/>
        <v>0</v>
      </c>
      <c r="J39" s="74">
        <f t="shared" si="2"/>
        <v>0</v>
      </c>
      <c r="K39" s="74">
        <f t="shared" si="2"/>
        <v>0</v>
      </c>
      <c r="L39" s="74">
        <f t="shared" si="2"/>
        <v>0</v>
      </c>
      <c r="M39" s="74">
        <f t="shared" si="2"/>
        <v>0</v>
      </c>
      <c r="N39" s="75">
        <f t="shared" si="2"/>
        <v>0</v>
      </c>
      <c r="O39" s="626" t="s">
        <v>50</v>
      </c>
      <c r="P39" s="627"/>
      <c r="Q39" s="598">
        <f>SUM(Q38:V38)*1000</f>
        <v>0</v>
      </c>
      <c r="R39" s="599"/>
      <c r="S39" s="599"/>
      <c r="T39" s="599"/>
      <c r="U39" s="599"/>
      <c r="V39" s="600"/>
      <c r="W39" s="219"/>
      <c r="X39" s="11"/>
    </row>
    <row r="40" spans="1:25" ht="21" customHeight="1" thickBot="1">
      <c r="A40" s="624"/>
      <c r="B40" s="120" t="s">
        <v>75</v>
      </c>
      <c r="C40" s="123">
        <f t="shared" si="2"/>
        <v>0</v>
      </c>
      <c r="D40" s="74">
        <f t="shared" si="2"/>
        <v>0</v>
      </c>
      <c r="E40" s="74">
        <f t="shared" si="2"/>
        <v>0</v>
      </c>
      <c r="F40" s="74">
        <f t="shared" si="2"/>
        <v>0</v>
      </c>
      <c r="G40" s="74">
        <f t="shared" si="2"/>
        <v>0</v>
      </c>
      <c r="H40" s="74">
        <f t="shared" si="2"/>
        <v>0</v>
      </c>
      <c r="I40" s="74">
        <f t="shared" si="2"/>
        <v>0</v>
      </c>
      <c r="J40" s="74">
        <f t="shared" si="2"/>
        <v>0</v>
      </c>
      <c r="K40" s="74">
        <f t="shared" si="2"/>
        <v>0</v>
      </c>
      <c r="L40" s="74">
        <f t="shared" si="2"/>
        <v>0</v>
      </c>
      <c r="M40" s="74">
        <f t="shared" si="2"/>
        <v>0</v>
      </c>
      <c r="N40" s="75">
        <f t="shared" si="2"/>
        <v>0</v>
      </c>
      <c r="O40" s="626" t="s">
        <v>51</v>
      </c>
      <c r="P40" s="627"/>
      <c r="Q40" s="607"/>
      <c r="R40" s="608"/>
      <c r="S40" s="608"/>
      <c r="T40" s="608"/>
      <c r="U40" s="608"/>
      <c r="V40" s="609"/>
      <c r="W40" s="219"/>
      <c r="X40" s="11"/>
      <c r="Y40" s="50"/>
    </row>
    <row r="41" spans="1:25" ht="21" customHeight="1" thickBot="1">
      <c r="A41" s="625"/>
      <c r="B41" s="121" t="s">
        <v>64</v>
      </c>
      <c r="C41" s="124">
        <f t="shared" si="2"/>
        <v>0</v>
      </c>
      <c r="D41" s="76">
        <f t="shared" si="2"/>
        <v>0</v>
      </c>
      <c r="E41" s="76">
        <f t="shared" si="2"/>
        <v>0</v>
      </c>
      <c r="F41" s="76">
        <f t="shared" si="2"/>
        <v>0</v>
      </c>
      <c r="G41" s="76">
        <f t="shared" si="2"/>
        <v>0</v>
      </c>
      <c r="H41" s="76">
        <f t="shared" si="2"/>
        <v>0</v>
      </c>
      <c r="I41" s="76">
        <f t="shared" si="2"/>
        <v>0</v>
      </c>
      <c r="J41" s="76">
        <f t="shared" si="2"/>
        <v>0</v>
      </c>
      <c r="K41" s="76">
        <f t="shared" si="2"/>
        <v>0</v>
      </c>
      <c r="L41" s="76">
        <f t="shared" si="2"/>
        <v>0</v>
      </c>
      <c r="M41" s="76">
        <f t="shared" si="2"/>
        <v>0</v>
      </c>
      <c r="N41" s="77">
        <f t="shared" si="2"/>
        <v>0</v>
      </c>
      <c r="O41" s="626" t="s">
        <v>68</v>
      </c>
      <c r="P41" s="627"/>
      <c r="Q41" s="590">
        <f>IF(ISERROR(1-(Q40/Q39)),0,(1-(Q40/Q39)))</f>
        <v>0</v>
      </c>
      <c r="R41" s="591"/>
      <c r="S41" s="591"/>
      <c r="T41" s="591"/>
      <c r="U41" s="591"/>
      <c r="V41" s="592"/>
      <c r="W41" s="219"/>
      <c r="X41" s="11"/>
    </row>
    <row r="44" spans="1:25">
      <c r="P44" s="13"/>
      <c r="Q44" s="13"/>
    </row>
  </sheetData>
  <sheetProtection insertRows="0" deleteRows="0" selectLockedCells="1"/>
  <mergeCells count="35">
    <mergeCell ref="A1:H2"/>
    <mergeCell ref="B5:E5"/>
    <mergeCell ref="B6:E6"/>
    <mergeCell ref="B7:E7"/>
    <mergeCell ref="B8:E8"/>
    <mergeCell ref="B11:E11"/>
    <mergeCell ref="B4:C4"/>
    <mergeCell ref="D4:E4"/>
    <mergeCell ref="G4:W11"/>
    <mergeCell ref="B9:E9"/>
    <mergeCell ref="B10:E10"/>
    <mergeCell ref="A35:A41"/>
    <mergeCell ref="O41:P41"/>
    <mergeCell ref="Q39:V39"/>
    <mergeCell ref="Q40:V40"/>
    <mergeCell ref="P14:P15"/>
    <mergeCell ref="O39:P39"/>
    <mergeCell ref="O36:P36"/>
    <mergeCell ref="O37:P37"/>
    <mergeCell ref="O38:P38"/>
    <mergeCell ref="O40:P40"/>
    <mergeCell ref="Q41:V41"/>
    <mergeCell ref="O35:P35"/>
    <mergeCell ref="A13:B14"/>
    <mergeCell ref="C13:N13"/>
    <mergeCell ref="Q13:V13"/>
    <mergeCell ref="O13:P13"/>
    <mergeCell ref="O14:O15"/>
    <mergeCell ref="R14:R15"/>
    <mergeCell ref="Q14:Q15"/>
    <mergeCell ref="W13:W15"/>
    <mergeCell ref="V14:V15"/>
    <mergeCell ref="U14:U15"/>
    <mergeCell ref="T14:T15"/>
    <mergeCell ref="S14:S15"/>
  </mergeCells>
  <phoneticPr fontId="34"/>
  <conditionalFormatting sqref="C16:N34">
    <cfRule type="cellIs" dxfId="22" priority="12" stopIfTrue="1" operator="greaterThan">
      <formula>160*$P$16</formula>
    </cfRule>
    <cfRule type="cellIs" dxfId="21" priority="15" stopIfTrue="1" operator="greaterThan">
      <formula>0</formula>
    </cfRule>
  </conditionalFormatting>
  <conditionalFormatting sqref="J14 F14 Q37:V37 Q40 B7:B11">
    <cfRule type="expression" dxfId="20" priority="10">
      <formula>AND($B$6&lt;&gt;"",B7="")</formula>
    </cfRule>
  </conditionalFormatting>
  <conditionalFormatting sqref="O16:P34">
    <cfRule type="expression" dxfId="19" priority="5">
      <formula>AND(SUM($C16:$N16)&gt;0,O16="")</formula>
    </cfRule>
  </conditionalFormatting>
  <conditionalFormatting sqref="B4:C4">
    <cfRule type="expression" dxfId="18" priority="1">
      <formula>AND($C$6&lt;&gt;"",$C4="")</formula>
    </cfRule>
  </conditionalFormatting>
  <dataValidations count="5">
    <dataValidation allowBlank="1" showInputMessage="1" showErrorMessage="1" prompt="※税抜_x000a_　　・円" sqref="Q40:V40"/>
    <dataValidation allowBlank="1" showInputMessage="1" showErrorMessage="1" prompt="※税抜_x000a_　・千円" sqref="Q37:V37"/>
    <dataValidation type="list" allowBlank="1" showInputMessage="1" showErrorMessage="1" sqref="B16:B34">
      <formula1>INDIRECT("_"&amp;$A16)</formula1>
    </dataValidation>
    <dataValidation type="list" allowBlank="1" showInputMessage="1" showErrorMessage="1" sqref="O16:O34">
      <formula1>"PM,上流SE,下流SE,PG,運用SE,OP"</formula1>
    </dataValidation>
    <dataValidation type="list" allowBlank="1" showInputMessage="1" sqref="A16:A34">
      <formula1>Unyo0</formula1>
    </dataValidation>
  </dataValidations>
  <printOptions horizontalCentered="1"/>
  <pageMargins left="0.70866141732283472" right="0.70866141732283472" top="0.74803149606299213" bottom="0.74803149606299213" header="0.31496062992125984" footer="0.31496062992125984"/>
  <pageSetup paperSize="9" scale="52" orientation="landscape"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showGridLines="0" view="pageBreakPreview" zoomScale="55" zoomScaleNormal="70" zoomScaleSheetLayoutView="55" workbookViewId="0">
      <selection sqref="A1:E2"/>
    </sheetView>
  </sheetViews>
  <sheetFormatPr defaultColWidth="9" defaultRowHeight="13.5"/>
  <cols>
    <col min="1" max="1" width="23.875" style="9" customWidth="1"/>
    <col min="2" max="2" width="30" style="9" customWidth="1"/>
    <col min="3" max="7" width="6" style="9" customWidth="1"/>
    <col min="8" max="8" width="6.875" style="9" customWidth="1"/>
    <col min="9" max="9" width="12.125" style="9" customWidth="1"/>
    <col min="10" max="25" width="12" style="9" customWidth="1"/>
    <col min="26" max="26" width="40" style="12" customWidth="1"/>
    <col min="27" max="16384" width="9" style="12"/>
  </cols>
  <sheetData>
    <row r="1" spans="1:27" s="3" customFormat="1" ht="15" customHeight="1">
      <c r="A1" s="447" t="s">
        <v>137</v>
      </c>
      <c r="B1" s="447"/>
      <c r="C1" s="447"/>
      <c r="D1" s="447"/>
      <c r="E1" s="447"/>
      <c r="I1" s="1"/>
      <c r="J1" s="1"/>
    </row>
    <row r="2" spans="1:27" s="3" customFormat="1" ht="15" customHeight="1">
      <c r="A2" s="447"/>
      <c r="B2" s="447"/>
      <c r="C2" s="447"/>
      <c r="D2" s="447"/>
      <c r="E2" s="447"/>
      <c r="I2" s="1"/>
      <c r="J2" s="1"/>
    </row>
    <row r="3" spans="1:27" s="3" customFormat="1" ht="15" customHeight="1" thickBot="1">
      <c r="F3" s="116"/>
      <c r="G3" s="116"/>
      <c r="H3" s="116"/>
      <c r="I3" s="116"/>
      <c r="J3" s="116"/>
      <c r="K3" s="116"/>
      <c r="L3" s="116"/>
      <c r="M3" s="116"/>
      <c r="N3" s="116"/>
      <c r="O3" s="116"/>
      <c r="P3" s="116"/>
      <c r="Q3" s="116"/>
      <c r="R3" s="116"/>
      <c r="S3" s="116"/>
      <c r="T3" s="116"/>
      <c r="U3" s="116"/>
      <c r="V3" s="116"/>
      <c r="W3" s="116"/>
      <c r="X3" s="116"/>
      <c r="Y3" s="116"/>
    </row>
    <row r="4" spans="1:27" s="3" customFormat="1" ht="19.5" customHeight="1">
      <c r="A4" s="275" t="s">
        <v>125</v>
      </c>
      <c r="B4" s="587" t="str">
        <f>IF(調達管理番号1="","",調達管理番号1)</f>
        <v/>
      </c>
      <c r="C4" s="587"/>
      <c r="D4" s="588"/>
      <c r="E4" s="589"/>
      <c r="H4" s="675" t="s">
        <v>191</v>
      </c>
      <c r="I4" s="675"/>
      <c r="J4" s="675"/>
      <c r="K4" s="675"/>
      <c r="L4" s="675"/>
      <c r="M4" s="675"/>
      <c r="N4" s="675"/>
      <c r="O4" s="675"/>
      <c r="P4" s="675"/>
      <c r="Q4" s="675"/>
      <c r="R4" s="675"/>
      <c r="S4" s="675"/>
      <c r="T4" s="675"/>
      <c r="U4" s="675"/>
      <c r="V4" s="675"/>
      <c r="W4" s="675"/>
      <c r="X4" s="335"/>
      <c r="Y4" s="335"/>
      <c r="Z4" s="335"/>
      <c r="AA4" s="335"/>
    </row>
    <row r="5" spans="1:27" s="3" customFormat="1" ht="19.5" customHeight="1">
      <c r="A5" s="301" t="s">
        <v>138</v>
      </c>
      <c r="B5" s="536" t="str">
        <f>IF(システムID="","",システムID)</f>
        <v/>
      </c>
      <c r="C5" s="536"/>
      <c r="D5" s="536"/>
      <c r="E5" s="537"/>
      <c r="H5" s="675"/>
      <c r="I5" s="675"/>
      <c r="J5" s="675"/>
      <c r="K5" s="675"/>
      <c r="L5" s="675"/>
      <c r="M5" s="675"/>
      <c r="N5" s="675"/>
      <c r="O5" s="675"/>
      <c r="P5" s="675"/>
      <c r="Q5" s="675"/>
      <c r="R5" s="675"/>
      <c r="S5" s="675"/>
      <c r="T5" s="675"/>
      <c r="U5" s="675"/>
      <c r="V5" s="675"/>
      <c r="W5" s="675"/>
      <c r="X5" s="335"/>
      <c r="Y5" s="335"/>
      <c r="Z5" s="335"/>
      <c r="AA5" s="335"/>
    </row>
    <row r="6" spans="1:27" s="3" customFormat="1" ht="20.100000000000001" customHeight="1">
      <c r="A6" s="273" t="s">
        <v>139</v>
      </c>
      <c r="B6" s="536" t="str">
        <f>IF(システム名="","",システム名)</f>
        <v>Wi-Fi型スマートロックシステム</v>
      </c>
      <c r="C6" s="536"/>
      <c r="D6" s="536"/>
      <c r="E6" s="537"/>
      <c r="H6" s="675"/>
      <c r="I6" s="675"/>
      <c r="J6" s="675"/>
      <c r="K6" s="675"/>
      <c r="L6" s="675"/>
      <c r="M6" s="675"/>
      <c r="N6" s="675"/>
      <c r="O6" s="675"/>
      <c r="P6" s="675"/>
      <c r="Q6" s="675"/>
      <c r="R6" s="675"/>
      <c r="S6" s="675"/>
      <c r="T6" s="675"/>
      <c r="U6" s="675"/>
      <c r="V6" s="675"/>
      <c r="W6" s="675"/>
      <c r="X6" s="335"/>
      <c r="Y6" s="335"/>
      <c r="Z6" s="335"/>
      <c r="AA6" s="335"/>
    </row>
    <row r="7" spans="1:27" s="3" customFormat="1" ht="19.5" customHeight="1">
      <c r="A7" s="276" t="s">
        <v>109</v>
      </c>
      <c r="B7" s="536" t="str">
        <f>IF(企画種別="","",企画種別)</f>
        <v>新規構築</v>
      </c>
      <c r="C7" s="536"/>
      <c r="D7" s="536"/>
      <c r="E7" s="537"/>
      <c r="H7" s="675"/>
      <c r="I7" s="675"/>
      <c r="J7" s="675"/>
      <c r="K7" s="675"/>
      <c r="L7" s="675"/>
      <c r="M7" s="675"/>
      <c r="N7" s="675"/>
      <c r="O7" s="675"/>
      <c r="P7" s="675"/>
      <c r="Q7" s="675"/>
      <c r="R7" s="675"/>
      <c r="S7" s="675"/>
      <c r="T7" s="675"/>
      <c r="U7" s="675"/>
      <c r="V7" s="675"/>
      <c r="W7" s="675"/>
      <c r="X7" s="335"/>
      <c r="Y7" s="335"/>
      <c r="Z7" s="335"/>
      <c r="AA7" s="335"/>
    </row>
    <row r="8" spans="1:27" s="3" customFormat="1" ht="20.100000000000001" customHeight="1">
      <c r="A8" s="273" t="s">
        <v>70</v>
      </c>
      <c r="B8" s="536" t="str">
        <f>IF(担当課="","",担当課)</f>
        <v>企画財政部財産活用課　渡部</v>
      </c>
      <c r="C8" s="536"/>
      <c r="D8" s="536"/>
      <c r="E8" s="537"/>
      <c r="H8" s="675"/>
      <c r="I8" s="675"/>
      <c r="J8" s="675"/>
      <c r="K8" s="675"/>
      <c r="L8" s="675"/>
      <c r="M8" s="675"/>
      <c r="N8" s="675"/>
      <c r="O8" s="675"/>
      <c r="P8" s="675"/>
      <c r="Q8" s="675"/>
      <c r="R8" s="675"/>
      <c r="S8" s="675"/>
      <c r="T8" s="675"/>
      <c r="U8" s="675"/>
      <c r="V8" s="675"/>
      <c r="W8" s="675"/>
      <c r="X8" s="335"/>
      <c r="Y8" s="335"/>
      <c r="Z8" s="335"/>
      <c r="AA8" s="335"/>
    </row>
    <row r="9" spans="1:27" s="3" customFormat="1" ht="20.100000000000001" customHeight="1">
      <c r="A9" s="273" t="s">
        <v>89</v>
      </c>
      <c r="B9" s="429"/>
      <c r="C9" s="429"/>
      <c r="D9" s="429"/>
      <c r="E9" s="430"/>
      <c r="H9" s="675"/>
      <c r="I9" s="675"/>
      <c r="J9" s="675"/>
      <c r="K9" s="675"/>
      <c r="L9" s="675"/>
      <c r="M9" s="675"/>
      <c r="N9" s="675"/>
      <c r="O9" s="675"/>
      <c r="P9" s="675"/>
      <c r="Q9" s="675"/>
      <c r="R9" s="675"/>
      <c r="S9" s="675"/>
      <c r="T9" s="675"/>
      <c r="U9" s="675"/>
      <c r="V9" s="675"/>
      <c r="W9" s="675"/>
      <c r="X9" s="335"/>
      <c r="Y9" s="335"/>
      <c r="Z9" s="335"/>
      <c r="AA9" s="335"/>
    </row>
    <row r="10" spans="1:27" s="3" customFormat="1" ht="20.100000000000001" customHeight="1">
      <c r="A10" s="273" t="s">
        <v>140</v>
      </c>
      <c r="B10" s="676"/>
      <c r="C10" s="676"/>
      <c r="D10" s="676"/>
      <c r="E10" s="677"/>
      <c r="H10" s="675"/>
      <c r="I10" s="675"/>
      <c r="J10" s="675"/>
      <c r="K10" s="675"/>
      <c r="L10" s="675"/>
      <c r="M10" s="675"/>
      <c r="N10" s="675"/>
      <c r="O10" s="675"/>
      <c r="P10" s="675"/>
      <c r="Q10" s="675"/>
      <c r="R10" s="675"/>
      <c r="S10" s="675"/>
      <c r="T10" s="675"/>
      <c r="U10" s="675"/>
      <c r="V10" s="675"/>
      <c r="W10" s="675"/>
      <c r="X10" s="335"/>
      <c r="Y10" s="335"/>
      <c r="Z10" s="335"/>
      <c r="AA10" s="335"/>
    </row>
    <row r="11" spans="1:27" s="3" customFormat="1" ht="20.100000000000001" customHeight="1" thickBot="1">
      <c r="A11" s="274" t="s">
        <v>26</v>
      </c>
      <c r="B11" s="462"/>
      <c r="C11" s="462"/>
      <c r="D11" s="462"/>
      <c r="E11" s="463"/>
      <c r="H11" s="675"/>
      <c r="I11" s="675"/>
      <c r="J11" s="675"/>
      <c r="K11" s="675"/>
      <c r="L11" s="675"/>
      <c r="M11" s="675"/>
      <c r="N11" s="675"/>
      <c r="O11" s="675"/>
      <c r="P11" s="675"/>
      <c r="Q11" s="675"/>
      <c r="R11" s="675"/>
      <c r="S11" s="675"/>
      <c r="T11" s="675"/>
      <c r="U11" s="675"/>
      <c r="V11" s="675"/>
      <c r="W11" s="675"/>
      <c r="X11" s="335"/>
      <c r="Y11" s="335"/>
      <c r="Z11" s="335"/>
      <c r="AA11" s="335"/>
    </row>
    <row r="12" spans="1:27" ht="15" customHeight="1" thickBot="1">
      <c r="Q12" s="10"/>
      <c r="R12" s="10"/>
      <c r="S12" s="10"/>
      <c r="T12" s="10"/>
      <c r="U12" s="10"/>
      <c r="V12" s="10"/>
      <c r="W12" s="10"/>
      <c r="X12" s="10"/>
      <c r="Y12" s="10"/>
      <c r="Z12" s="10" t="s">
        <v>186</v>
      </c>
    </row>
    <row r="13" spans="1:27" ht="15" customHeight="1">
      <c r="A13" s="424" t="s">
        <v>91</v>
      </c>
      <c r="B13" s="652" t="s">
        <v>141</v>
      </c>
      <c r="C13" s="653"/>
      <c r="D13" s="653"/>
      <c r="E13" s="653"/>
      <c r="F13" s="658" t="s">
        <v>142</v>
      </c>
      <c r="G13" s="659"/>
      <c r="H13" s="662" t="s">
        <v>143</v>
      </c>
      <c r="I13" s="665" t="s">
        <v>171</v>
      </c>
      <c r="J13" s="667" t="s">
        <v>144</v>
      </c>
      <c r="K13" s="668"/>
      <c r="L13" s="668"/>
      <c r="M13" s="455"/>
      <c r="N13" s="667" t="s">
        <v>187</v>
      </c>
      <c r="O13" s="668"/>
      <c r="P13" s="668"/>
      <c r="Q13" s="668"/>
      <c r="R13" s="668"/>
      <c r="S13" s="668"/>
      <c r="T13" s="455"/>
      <c r="U13" s="667" t="s">
        <v>188</v>
      </c>
      <c r="V13" s="668"/>
      <c r="W13" s="455"/>
      <c r="X13" s="670" t="s">
        <v>145</v>
      </c>
      <c r="Y13" s="673" t="s">
        <v>166</v>
      </c>
      <c r="Z13" s="649" t="s">
        <v>146</v>
      </c>
    </row>
    <row r="14" spans="1:27" ht="35.25" customHeight="1">
      <c r="A14" s="426"/>
      <c r="B14" s="654"/>
      <c r="C14" s="655"/>
      <c r="D14" s="655"/>
      <c r="E14" s="655"/>
      <c r="F14" s="654"/>
      <c r="G14" s="660"/>
      <c r="H14" s="663"/>
      <c r="I14" s="666"/>
      <c r="J14" s="669"/>
      <c r="K14" s="617"/>
      <c r="L14" s="617"/>
      <c r="M14" s="459"/>
      <c r="N14" s="669"/>
      <c r="O14" s="617"/>
      <c r="P14" s="617"/>
      <c r="Q14" s="617"/>
      <c r="R14" s="617"/>
      <c r="S14" s="617"/>
      <c r="T14" s="459"/>
      <c r="U14" s="669"/>
      <c r="V14" s="617"/>
      <c r="W14" s="459"/>
      <c r="X14" s="671"/>
      <c r="Y14" s="674"/>
      <c r="Z14" s="650"/>
    </row>
    <row r="15" spans="1:27" ht="36.75" customHeight="1">
      <c r="A15" s="426"/>
      <c r="B15" s="656"/>
      <c r="C15" s="657"/>
      <c r="D15" s="657"/>
      <c r="E15" s="657"/>
      <c r="F15" s="656"/>
      <c r="G15" s="661"/>
      <c r="H15" s="664"/>
      <c r="I15" s="611"/>
      <c r="J15" s="330" t="s">
        <v>189</v>
      </c>
      <c r="K15" s="277" t="s">
        <v>190</v>
      </c>
      <c r="L15" s="277" t="s">
        <v>147</v>
      </c>
      <c r="M15" s="332" t="s">
        <v>0</v>
      </c>
      <c r="N15" s="330" t="s">
        <v>189</v>
      </c>
      <c r="O15" s="277" t="s">
        <v>190</v>
      </c>
      <c r="P15" s="332" t="s">
        <v>0</v>
      </c>
      <c r="Q15" s="277" t="s">
        <v>148</v>
      </c>
      <c r="R15" s="277" t="s">
        <v>149</v>
      </c>
      <c r="S15" s="277" t="s">
        <v>150</v>
      </c>
      <c r="T15" s="277" t="s">
        <v>147</v>
      </c>
      <c r="U15" s="330" t="s">
        <v>189</v>
      </c>
      <c r="V15" s="277" t="s">
        <v>190</v>
      </c>
      <c r="W15" s="332" t="s">
        <v>0</v>
      </c>
      <c r="X15" s="672"/>
      <c r="Y15" s="331" t="s">
        <v>151</v>
      </c>
      <c r="Z15" s="651"/>
    </row>
    <row r="16" spans="1:27" s="11" customFormat="1" ht="44.25" customHeight="1">
      <c r="A16" s="336"/>
      <c r="B16" s="647"/>
      <c r="C16" s="648"/>
      <c r="D16" s="648"/>
      <c r="E16" s="648"/>
      <c r="F16" s="641"/>
      <c r="G16" s="643"/>
      <c r="H16" s="278"/>
      <c r="I16" s="348" t="str">
        <f>IF(SUM(J16:X16)=0,"",SUM(J16:X16))</f>
        <v/>
      </c>
      <c r="J16" s="279"/>
      <c r="K16" s="279"/>
      <c r="L16" s="279"/>
      <c r="M16" s="279"/>
      <c r="N16" s="279"/>
      <c r="O16" s="279"/>
      <c r="P16" s="279"/>
      <c r="Q16" s="279"/>
      <c r="R16" s="279"/>
      <c r="S16" s="279"/>
      <c r="T16" s="279"/>
      <c r="U16" s="279"/>
      <c r="V16" s="279"/>
      <c r="W16" s="279"/>
      <c r="X16" s="294"/>
      <c r="Y16" s="295"/>
      <c r="Z16" s="337"/>
    </row>
    <row r="17" spans="1:26" s="11" customFormat="1" ht="44.25" customHeight="1">
      <c r="A17" s="336"/>
      <c r="B17" s="647"/>
      <c r="C17" s="648"/>
      <c r="D17" s="648"/>
      <c r="E17" s="648"/>
      <c r="F17" s="641"/>
      <c r="G17" s="643"/>
      <c r="H17" s="278"/>
      <c r="I17" s="348" t="str">
        <f t="shared" ref="I17:I31" si="0">IF(SUM(J17:Y17)=0,"",SUM(J17:Y17))</f>
        <v/>
      </c>
      <c r="J17" s="279"/>
      <c r="K17" s="279"/>
      <c r="L17" s="279"/>
      <c r="M17" s="279"/>
      <c r="N17" s="279"/>
      <c r="O17" s="279"/>
      <c r="P17" s="279"/>
      <c r="Q17" s="279"/>
      <c r="R17" s="279"/>
      <c r="S17" s="279"/>
      <c r="T17" s="279"/>
      <c r="U17" s="279"/>
      <c r="V17" s="279"/>
      <c r="W17" s="279"/>
      <c r="X17" s="294"/>
      <c r="Y17" s="295"/>
      <c r="Z17" s="337"/>
    </row>
    <row r="18" spans="1:26" s="11" customFormat="1" ht="44.25" customHeight="1">
      <c r="A18" s="336"/>
      <c r="B18" s="647"/>
      <c r="C18" s="648"/>
      <c r="D18" s="648"/>
      <c r="E18" s="648"/>
      <c r="F18" s="641"/>
      <c r="G18" s="643"/>
      <c r="H18" s="278"/>
      <c r="I18" s="348" t="str">
        <f t="shared" si="0"/>
        <v/>
      </c>
      <c r="J18" s="279"/>
      <c r="K18" s="279"/>
      <c r="L18" s="279"/>
      <c r="M18" s="279"/>
      <c r="N18" s="279"/>
      <c r="O18" s="279"/>
      <c r="P18" s="279"/>
      <c r="Q18" s="279"/>
      <c r="R18" s="279"/>
      <c r="S18" s="279"/>
      <c r="T18" s="279"/>
      <c r="U18" s="279"/>
      <c r="V18" s="279"/>
      <c r="W18" s="279"/>
      <c r="X18" s="294"/>
      <c r="Y18" s="295"/>
      <c r="Z18" s="337"/>
    </row>
    <row r="19" spans="1:26" s="11" customFormat="1" ht="44.25" customHeight="1">
      <c r="A19" s="336"/>
      <c r="B19" s="641"/>
      <c r="C19" s="642"/>
      <c r="D19" s="642"/>
      <c r="E19" s="642"/>
      <c r="F19" s="641"/>
      <c r="G19" s="643"/>
      <c r="H19" s="278"/>
      <c r="I19" s="348" t="str">
        <f t="shared" si="0"/>
        <v/>
      </c>
      <c r="J19" s="279"/>
      <c r="K19" s="279"/>
      <c r="L19" s="279"/>
      <c r="M19" s="279"/>
      <c r="N19" s="279"/>
      <c r="O19" s="279"/>
      <c r="P19" s="279"/>
      <c r="Q19" s="279"/>
      <c r="R19" s="279"/>
      <c r="S19" s="279"/>
      <c r="T19" s="279"/>
      <c r="U19" s="279"/>
      <c r="V19" s="279"/>
      <c r="W19" s="279"/>
      <c r="X19" s="294"/>
      <c r="Y19" s="295"/>
      <c r="Z19" s="337"/>
    </row>
    <row r="20" spans="1:26" s="11" customFormat="1" ht="44.25" customHeight="1">
      <c r="A20" s="336"/>
      <c r="B20" s="641"/>
      <c r="C20" s="642"/>
      <c r="D20" s="642"/>
      <c r="E20" s="642"/>
      <c r="F20" s="641"/>
      <c r="G20" s="643"/>
      <c r="H20" s="278"/>
      <c r="I20" s="348" t="str">
        <f t="shared" si="0"/>
        <v/>
      </c>
      <c r="J20" s="279"/>
      <c r="K20" s="279"/>
      <c r="L20" s="279"/>
      <c r="M20" s="279"/>
      <c r="N20" s="279"/>
      <c r="O20" s="279"/>
      <c r="P20" s="279"/>
      <c r="Q20" s="279"/>
      <c r="R20" s="279"/>
      <c r="S20" s="279"/>
      <c r="T20" s="279"/>
      <c r="U20" s="279"/>
      <c r="V20" s="279"/>
      <c r="W20" s="279"/>
      <c r="X20" s="294"/>
      <c r="Y20" s="295"/>
      <c r="Z20" s="337"/>
    </row>
    <row r="21" spans="1:26" s="11" customFormat="1" ht="44.25" customHeight="1">
      <c r="A21" s="336"/>
      <c r="B21" s="641"/>
      <c r="C21" s="642"/>
      <c r="D21" s="642"/>
      <c r="E21" s="642"/>
      <c r="F21" s="641"/>
      <c r="G21" s="643"/>
      <c r="H21" s="278"/>
      <c r="I21" s="348" t="str">
        <f t="shared" si="0"/>
        <v/>
      </c>
      <c r="J21" s="279"/>
      <c r="K21" s="279"/>
      <c r="L21" s="279"/>
      <c r="M21" s="279"/>
      <c r="N21" s="279"/>
      <c r="O21" s="279"/>
      <c r="P21" s="279"/>
      <c r="Q21" s="279"/>
      <c r="R21" s="279"/>
      <c r="S21" s="279"/>
      <c r="T21" s="279"/>
      <c r="U21" s="279"/>
      <c r="V21" s="279"/>
      <c r="W21" s="279"/>
      <c r="X21" s="294"/>
      <c r="Y21" s="295"/>
      <c r="Z21" s="337"/>
    </row>
    <row r="22" spans="1:26" s="11" customFormat="1" ht="44.25" customHeight="1">
      <c r="A22" s="336"/>
      <c r="B22" s="641"/>
      <c r="C22" s="642"/>
      <c r="D22" s="642"/>
      <c r="E22" s="642"/>
      <c r="F22" s="641"/>
      <c r="G22" s="643"/>
      <c r="H22" s="278"/>
      <c r="I22" s="348" t="str">
        <f t="shared" si="0"/>
        <v/>
      </c>
      <c r="J22" s="279"/>
      <c r="K22" s="279"/>
      <c r="L22" s="279"/>
      <c r="M22" s="279"/>
      <c r="N22" s="279"/>
      <c r="O22" s="279"/>
      <c r="P22" s="279"/>
      <c r="Q22" s="279"/>
      <c r="R22" s="279"/>
      <c r="S22" s="279"/>
      <c r="T22" s="279"/>
      <c r="U22" s="279"/>
      <c r="V22" s="279"/>
      <c r="W22" s="279"/>
      <c r="X22" s="294"/>
      <c r="Y22" s="295"/>
      <c r="Z22" s="337"/>
    </row>
    <row r="23" spans="1:26" s="11" customFormat="1" ht="44.25" customHeight="1">
      <c r="A23" s="336"/>
      <c r="B23" s="641"/>
      <c r="C23" s="642"/>
      <c r="D23" s="642"/>
      <c r="E23" s="642"/>
      <c r="F23" s="641"/>
      <c r="G23" s="643"/>
      <c r="H23" s="278"/>
      <c r="I23" s="348" t="str">
        <f t="shared" si="0"/>
        <v/>
      </c>
      <c r="J23" s="279"/>
      <c r="K23" s="279"/>
      <c r="L23" s="279"/>
      <c r="M23" s="279"/>
      <c r="N23" s="279"/>
      <c r="O23" s="279"/>
      <c r="P23" s="279"/>
      <c r="Q23" s="279"/>
      <c r="R23" s="279"/>
      <c r="S23" s="279"/>
      <c r="T23" s="279"/>
      <c r="U23" s="279"/>
      <c r="V23" s="279"/>
      <c r="W23" s="279"/>
      <c r="X23" s="294"/>
      <c r="Y23" s="295"/>
      <c r="Z23" s="337"/>
    </row>
    <row r="24" spans="1:26" s="11" customFormat="1" ht="44.25" customHeight="1">
      <c r="A24" s="336"/>
      <c r="B24" s="641"/>
      <c r="C24" s="642"/>
      <c r="D24" s="642"/>
      <c r="E24" s="642"/>
      <c r="F24" s="641"/>
      <c r="G24" s="643"/>
      <c r="H24" s="278"/>
      <c r="I24" s="348" t="str">
        <f t="shared" si="0"/>
        <v/>
      </c>
      <c r="J24" s="279"/>
      <c r="K24" s="279"/>
      <c r="L24" s="279"/>
      <c r="M24" s="279"/>
      <c r="N24" s="279"/>
      <c r="O24" s="279"/>
      <c r="P24" s="279"/>
      <c r="Q24" s="279"/>
      <c r="R24" s="279"/>
      <c r="S24" s="279"/>
      <c r="T24" s="279"/>
      <c r="U24" s="279"/>
      <c r="V24" s="279"/>
      <c r="W24" s="279"/>
      <c r="X24" s="294"/>
      <c r="Y24" s="295"/>
      <c r="Z24" s="337"/>
    </row>
    <row r="25" spans="1:26" s="11" customFormat="1" ht="44.25" customHeight="1">
      <c r="A25" s="336"/>
      <c r="B25" s="641"/>
      <c r="C25" s="642"/>
      <c r="D25" s="642"/>
      <c r="E25" s="642"/>
      <c r="F25" s="641"/>
      <c r="G25" s="643"/>
      <c r="H25" s="278"/>
      <c r="I25" s="348" t="str">
        <f t="shared" si="0"/>
        <v/>
      </c>
      <c r="J25" s="279"/>
      <c r="K25" s="279"/>
      <c r="L25" s="279"/>
      <c r="M25" s="279"/>
      <c r="N25" s="279"/>
      <c r="O25" s="279"/>
      <c r="P25" s="279"/>
      <c r="Q25" s="279"/>
      <c r="R25" s="279"/>
      <c r="S25" s="279"/>
      <c r="T25" s="279"/>
      <c r="U25" s="279"/>
      <c r="V25" s="279"/>
      <c r="W25" s="279"/>
      <c r="X25" s="294"/>
      <c r="Y25" s="295"/>
      <c r="Z25" s="337"/>
    </row>
    <row r="26" spans="1:26" s="11" customFormat="1" ht="44.25" customHeight="1">
      <c r="A26" s="336"/>
      <c r="B26" s="641"/>
      <c r="C26" s="642"/>
      <c r="D26" s="642"/>
      <c r="E26" s="642"/>
      <c r="F26" s="641"/>
      <c r="G26" s="643"/>
      <c r="H26" s="278"/>
      <c r="I26" s="348" t="str">
        <f t="shared" si="0"/>
        <v/>
      </c>
      <c r="J26" s="279"/>
      <c r="K26" s="279"/>
      <c r="L26" s="279"/>
      <c r="M26" s="279"/>
      <c r="N26" s="279"/>
      <c r="O26" s="279"/>
      <c r="P26" s="279"/>
      <c r="Q26" s="279"/>
      <c r="R26" s="279"/>
      <c r="S26" s="279"/>
      <c r="T26" s="279"/>
      <c r="U26" s="279"/>
      <c r="V26" s="279"/>
      <c r="W26" s="279"/>
      <c r="X26" s="294"/>
      <c r="Y26" s="295"/>
      <c r="Z26" s="337"/>
    </row>
    <row r="27" spans="1:26" s="11" customFormat="1" ht="44.25" customHeight="1">
      <c r="A27" s="336"/>
      <c r="B27" s="641"/>
      <c r="C27" s="642"/>
      <c r="D27" s="642"/>
      <c r="E27" s="642"/>
      <c r="F27" s="641"/>
      <c r="G27" s="643"/>
      <c r="H27" s="278"/>
      <c r="I27" s="348" t="str">
        <f t="shared" si="0"/>
        <v/>
      </c>
      <c r="J27" s="279"/>
      <c r="K27" s="279"/>
      <c r="L27" s="279"/>
      <c r="M27" s="279"/>
      <c r="N27" s="279"/>
      <c r="O27" s="279"/>
      <c r="P27" s="279"/>
      <c r="Q27" s="279"/>
      <c r="R27" s="279"/>
      <c r="S27" s="279"/>
      <c r="T27" s="279"/>
      <c r="U27" s="279"/>
      <c r="V27" s="279"/>
      <c r="W27" s="279"/>
      <c r="X27" s="294"/>
      <c r="Y27" s="295"/>
      <c r="Z27" s="337"/>
    </row>
    <row r="28" spans="1:26" s="11" customFormat="1" ht="44.25" customHeight="1">
      <c r="A28" s="336"/>
      <c r="B28" s="641"/>
      <c r="C28" s="642"/>
      <c r="D28" s="642"/>
      <c r="E28" s="642"/>
      <c r="F28" s="641"/>
      <c r="G28" s="643"/>
      <c r="H28" s="278"/>
      <c r="I28" s="348" t="str">
        <f t="shared" si="0"/>
        <v/>
      </c>
      <c r="J28" s="279"/>
      <c r="K28" s="279"/>
      <c r="L28" s="279"/>
      <c r="M28" s="279"/>
      <c r="N28" s="279"/>
      <c r="O28" s="279"/>
      <c r="P28" s="279"/>
      <c r="Q28" s="279"/>
      <c r="R28" s="279"/>
      <c r="S28" s="279"/>
      <c r="T28" s="279"/>
      <c r="U28" s="279"/>
      <c r="V28" s="279"/>
      <c r="W28" s="279"/>
      <c r="X28" s="294"/>
      <c r="Y28" s="295"/>
      <c r="Z28" s="337"/>
    </row>
    <row r="29" spans="1:26" s="11" customFormat="1" ht="44.25" customHeight="1">
      <c r="A29" s="336"/>
      <c r="B29" s="641"/>
      <c r="C29" s="642"/>
      <c r="D29" s="642"/>
      <c r="E29" s="642"/>
      <c r="F29" s="641"/>
      <c r="G29" s="643"/>
      <c r="H29" s="278"/>
      <c r="I29" s="348" t="str">
        <f t="shared" si="0"/>
        <v/>
      </c>
      <c r="J29" s="279"/>
      <c r="K29" s="279"/>
      <c r="L29" s="279"/>
      <c r="M29" s="279"/>
      <c r="N29" s="279"/>
      <c r="O29" s="279"/>
      <c r="P29" s="279"/>
      <c r="Q29" s="279"/>
      <c r="R29" s="279"/>
      <c r="S29" s="279"/>
      <c r="T29" s="279"/>
      <c r="U29" s="279"/>
      <c r="V29" s="279"/>
      <c r="W29" s="279"/>
      <c r="X29" s="294"/>
      <c r="Y29" s="295"/>
      <c r="Z29" s="337"/>
    </row>
    <row r="30" spans="1:26" s="11" customFormat="1" ht="44.25" customHeight="1">
      <c r="A30" s="336"/>
      <c r="B30" s="641"/>
      <c r="C30" s="642"/>
      <c r="D30" s="642"/>
      <c r="E30" s="642"/>
      <c r="F30" s="641"/>
      <c r="G30" s="643"/>
      <c r="H30" s="278"/>
      <c r="I30" s="348" t="str">
        <f t="shared" si="0"/>
        <v/>
      </c>
      <c r="J30" s="279"/>
      <c r="K30" s="279"/>
      <c r="L30" s="279"/>
      <c r="M30" s="279"/>
      <c r="N30" s="279"/>
      <c r="O30" s="279"/>
      <c r="P30" s="279"/>
      <c r="Q30" s="279"/>
      <c r="R30" s="279"/>
      <c r="S30" s="279"/>
      <c r="T30" s="279"/>
      <c r="U30" s="279"/>
      <c r="V30" s="279"/>
      <c r="W30" s="279"/>
      <c r="X30" s="294"/>
      <c r="Y30" s="295"/>
      <c r="Z30" s="337"/>
    </row>
    <row r="31" spans="1:26" s="11" customFormat="1" ht="44.25" customHeight="1" thickBot="1">
      <c r="A31" s="338"/>
      <c r="B31" s="644"/>
      <c r="C31" s="645"/>
      <c r="D31" s="645"/>
      <c r="E31" s="645"/>
      <c r="F31" s="644"/>
      <c r="G31" s="646"/>
      <c r="H31" s="339"/>
      <c r="I31" s="349" t="str">
        <f t="shared" si="0"/>
        <v/>
      </c>
      <c r="J31" s="340"/>
      <c r="K31" s="340"/>
      <c r="L31" s="340"/>
      <c r="M31" s="340"/>
      <c r="N31" s="340"/>
      <c r="O31" s="340"/>
      <c r="P31" s="340"/>
      <c r="Q31" s="340"/>
      <c r="R31" s="340"/>
      <c r="S31" s="340"/>
      <c r="T31" s="340"/>
      <c r="U31" s="340"/>
      <c r="V31" s="340"/>
      <c r="W31" s="340"/>
      <c r="X31" s="341"/>
      <c r="Y31" s="342"/>
      <c r="Z31" s="343"/>
    </row>
    <row r="34" spans="9:26" s="9" customFormat="1">
      <c r="I34" s="13"/>
      <c r="J34" s="13"/>
      <c r="Z34" s="12"/>
    </row>
  </sheetData>
  <sheetProtection sheet="1" objects="1" scenarios="1" insertRows="0" deleteRows="0"/>
  <mergeCells count="54">
    <mergeCell ref="B10:E10"/>
    <mergeCell ref="A1:E2"/>
    <mergeCell ref="B4:C4"/>
    <mergeCell ref="D4:E4"/>
    <mergeCell ref="B5:E5"/>
    <mergeCell ref="B6:E6"/>
    <mergeCell ref="Z13:Z15"/>
    <mergeCell ref="B11:E11"/>
    <mergeCell ref="A13:A15"/>
    <mergeCell ref="B13:E15"/>
    <mergeCell ref="F13:G15"/>
    <mergeCell ref="H13:H15"/>
    <mergeCell ref="I13:I15"/>
    <mergeCell ref="J13:M14"/>
    <mergeCell ref="N13:T14"/>
    <mergeCell ref="U13:W14"/>
    <mergeCell ref="X13:X15"/>
    <mergeCell ref="Y13:Y14"/>
    <mergeCell ref="H4:W11"/>
    <mergeCell ref="B7:E7"/>
    <mergeCell ref="B8:E8"/>
    <mergeCell ref="B9:E9"/>
    <mergeCell ref="B18:E18"/>
    <mergeCell ref="F18:G18"/>
    <mergeCell ref="B19:E19"/>
    <mergeCell ref="F19:G19"/>
    <mergeCell ref="B16:E16"/>
    <mergeCell ref="F16:G16"/>
    <mergeCell ref="B17:E17"/>
    <mergeCell ref="F17:G17"/>
    <mergeCell ref="B22:E22"/>
    <mergeCell ref="F22:G22"/>
    <mergeCell ref="B23:E23"/>
    <mergeCell ref="F23:G23"/>
    <mergeCell ref="B20:E20"/>
    <mergeCell ref="F20:G20"/>
    <mergeCell ref="B21:E21"/>
    <mergeCell ref="F21:G21"/>
    <mergeCell ref="B26:E26"/>
    <mergeCell ref="F26:G26"/>
    <mergeCell ref="B27:E27"/>
    <mergeCell ref="F27:G27"/>
    <mergeCell ref="B24:E24"/>
    <mergeCell ref="F24:G24"/>
    <mergeCell ref="B25:E25"/>
    <mergeCell ref="F25:G25"/>
    <mergeCell ref="B30:E30"/>
    <mergeCell ref="F30:G30"/>
    <mergeCell ref="B31:E31"/>
    <mergeCell ref="F31:G31"/>
    <mergeCell ref="B28:E28"/>
    <mergeCell ref="F28:G28"/>
    <mergeCell ref="B29:E29"/>
    <mergeCell ref="F29:G29"/>
  </mergeCells>
  <phoneticPr fontId="2"/>
  <conditionalFormatting sqref="B7:B11">
    <cfRule type="expression" dxfId="17" priority="19">
      <formula>AND($B$6&lt;&gt;"",B7="")</formula>
    </cfRule>
  </conditionalFormatting>
  <conditionalFormatting sqref="B4:C4">
    <cfRule type="expression" dxfId="16" priority="18">
      <formula>AND($C$6&lt;&gt;"",$C4="")</formula>
    </cfRule>
  </conditionalFormatting>
  <conditionalFormatting sqref="J16:Y16">
    <cfRule type="expression" dxfId="15" priority="17">
      <formula>$H$16="無償"</formula>
    </cfRule>
  </conditionalFormatting>
  <conditionalFormatting sqref="J17:Y17">
    <cfRule type="expression" dxfId="14" priority="16">
      <formula>$H$17="無償"</formula>
    </cfRule>
  </conditionalFormatting>
  <conditionalFormatting sqref="J18:Y18">
    <cfRule type="expression" dxfId="13" priority="15">
      <formula>$H$18="無償"</formula>
    </cfRule>
  </conditionalFormatting>
  <conditionalFormatting sqref="J19:Y19">
    <cfRule type="expression" dxfId="12" priority="14">
      <formula>$H$19="無償"</formula>
    </cfRule>
  </conditionalFormatting>
  <conditionalFormatting sqref="J20:Y20">
    <cfRule type="expression" dxfId="11" priority="13">
      <formula>$H$20="無償"</formula>
    </cfRule>
  </conditionalFormatting>
  <conditionalFormatting sqref="J21:Y21">
    <cfRule type="expression" dxfId="10" priority="12">
      <formula>$H$21="無償"</formula>
    </cfRule>
  </conditionalFormatting>
  <conditionalFormatting sqref="J22:Y22">
    <cfRule type="expression" dxfId="9" priority="11">
      <formula>$H$22="無償"</formula>
    </cfRule>
  </conditionalFormatting>
  <conditionalFormatting sqref="J23:Y23">
    <cfRule type="expression" dxfId="8" priority="10">
      <formula>$H$24="無償"</formula>
    </cfRule>
  </conditionalFormatting>
  <conditionalFormatting sqref="J24:Y24">
    <cfRule type="expression" dxfId="7" priority="9">
      <formula>$H$24="無償"</formula>
    </cfRule>
  </conditionalFormatting>
  <conditionalFormatting sqref="J25:Y25">
    <cfRule type="expression" dxfId="6" priority="8">
      <formula>$H$25="無償"</formula>
    </cfRule>
  </conditionalFormatting>
  <conditionalFormatting sqref="J26:Y26">
    <cfRule type="expression" dxfId="5" priority="7">
      <formula>$H$26="無償"</formula>
    </cfRule>
  </conditionalFormatting>
  <conditionalFormatting sqref="J27:Y27">
    <cfRule type="expression" dxfId="4" priority="6">
      <formula>$H$27="無償"</formula>
    </cfRule>
  </conditionalFormatting>
  <conditionalFormatting sqref="J28:Y28">
    <cfRule type="expression" dxfId="3" priority="5">
      <formula>$H$28="無償"</formula>
    </cfRule>
  </conditionalFormatting>
  <conditionalFormatting sqref="J29:Y29">
    <cfRule type="expression" dxfId="2" priority="4">
      <formula>$H$29-"無償"</formula>
    </cfRule>
  </conditionalFormatting>
  <conditionalFormatting sqref="J30:Y30">
    <cfRule type="expression" dxfId="1" priority="3">
      <formula>$H$30="無償"</formula>
    </cfRule>
  </conditionalFormatting>
  <conditionalFormatting sqref="J31:Y31">
    <cfRule type="expression" dxfId="0" priority="2">
      <formula>$H$31="無償"</formula>
    </cfRule>
  </conditionalFormatting>
  <dataValidations count="2">
    <dataValidation type="list" allowBlank="1" showInputMessage="1" showErrorMessage="1" sqref="H16:H31">
      <formula1>"有償,無償"</formula1>
    </dataValidation>
    <dataValidation allowBlank="1" showInputMessage="1" showErrorMessage="1" prompt="※税抜_x000a_　　・円" sqref="J16:Y31"/>
  </dataValidations>
  <printOptions horizontalCentered="1"/>
  <pageMargins left="0.7" right="0.7" top="0.75" bottom="0.75" header="0.3" footer="0.3"/>
  <pageSetup paperSize="9" scale="40" orientation="landscape"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A12" sqref="A12"/>
    </sheetView>
  </sheetViews>
  <sheetFormatPr defaultColWidth="11.25" defaultRowHeight="13.5"/>
  <cols>
    <col min="1" max="1" width="28.75" bestFit="1" customWidth="1"/>
    <col min="2" max="2" width="11.5" bestFit="1" customWidth="1"/>
    <col min="3" max="3" width="8.5" bestFit="1" customWidth="1"/>
    <col min="4" max="4" width="13.75" bestFit="1" customWidth="1"/>
    <col min="5" max="5" width="17.125" bestFit="1" customWidth="1"/>
    <col min="6" max="6" width="21.75" bestFit="1" customWidth="1"/>
    <col min="7" max="7" width="17.125" bestFit="1" customWidth="1"/>
    <col min="8" max="8" width="17.5" bestFit="1" customWidth="1"/>
    <col min="9" max="9" width="8.5" bestFit="1" customWidth="1"/>
    <col min="10" max="11" width="15.25" bestFit="1" customWidth="1"/>
    <col min="12" max="12" width="13.125" bestFit="1" customWidth="1"/>
    <col min="13" max="13" width="20.625" bestFit="1" customWidth="1"/>
  </cols>
  <sheetData>
    <row r="1" spans="1:13">
      <c r="A1" s="312" t="s">
        <v>201</v>
      </c>
      <c r="B1" s="313" t="s">
        <v>180</v>
      </c>
      <c r="C1" s="314" t="s">
        <v>206</v>
      </c>
      <c r="D1" s="315" t="s">
        <v>209</v>
      </c>
      <c r="E1" s="316" t="s">
        <v>211</v>
      </c>
      <c r="F1" s="317" t="s">
        <v>216</v>
      </c>
      <c r="G1" s="318" t="s">
        <v>219</v>
      </c>
      <c r="H1" s="312" t="s">
        <v>223</v>
      </c>
      <c r="I1" s="313" t="s">
        <v>228</v>
      </c>
      <c r="J1" s="314" t="s">
        <v>233</v>
      </c>
      <c r="K1" s="315" t="s">
        <v>237</v>
      </c>
      <c r="L1" s="309"/>
      <c r="M1" s="318"/>
    </row>
    <row r="2" spans="1:13">
      <c r="A2" s="310" t="s">
        <v>202</v>
      </c>
      <c r="B2" s="318" t="s">
        <v>182</v>
      </c>
      <c r="C2" s="318" t="s">
        <v>207</v>
      </c>
      <c r="D2" s="318" t="s">
        <v>181</v>
      </c>
      <c r="E2" s="310" t="s">
        <v>212</v>
      </c>
      <c r="F2" s="318" t="s">
        <v>217</v>
      </c>
      <c r="G2" s="318" t="s">
        <v>220</v>
      </c>
      <c r="H2" s="318" t="s">
        <v>224</v>
      </c>
      <c r="I2" s="318" t="s">
        <v>229</v>
      </c>
      <c r="J2" s="318" t="s">
        <v>234</v>
      </c>
      <c r="K2" s="318" t="s">
        <v>238</v>
      </c>
      <c r="L2" s="318"/>
      <c r="M2" s="318"/>
    </row>
    <row r="3" spans="1:13" ht="13.5" customHeight="1">
      <c r="A3" s="318" t="s">
        <v>203</v>
      </c>
      <c r="B3" s="318" t="s">
        <v>205</v>
      </c>
      <c r="C3" s="318" t="s">
        <v>208</v>
      </c>
      <c r="D3" s="318" t="s">
        <v>210</v>
      </c>
      <c r="E3" s="318" t="s">
        <v>213</v>
      </c>
      <c r="F3" s="318" t="s">
        <v>218</v>
      </c>
      <c r="G3" s="310" t="s">
        <v>221</v>
      </c>
      <c r="H3" s="318" t="s">
        <v>225</v>
      </c>
      <c r="I3" s="318" t="s">
        <v>230</v>
      </c>
      <c r="J3" s="318" t="s">
        <v>235</v>
      </c>
      <c r="K3" s="318" t="s">
        <v>239</v>
      </c>
      <c r="L3" s="318"/>
      <c r="M3" s="318"/>
    </row>
    <row r="4" spans="1:13">
      <c r="A4" s="318" t="s">
        <v>204</v>
      </c>
      <c r="B4" s="318"/>
      <c r="C4" s="318"/>
      <c r="D4" s="318"/>
      <c r="E4" s="310" t="s">
        <v>214</v>
      </c>
      <c r="F4" s="318"/>
      <c r="G4" s="310" t="s">
        <v>222</v>
      </c>
      <c r="H4" s="318" t="s">
        <v>226</v>
      </c>
      <c r="I4" s="318" t="s">
        <v>231</v>
      </c>
      <c r="J4" s="318" t="s">
        <v>236</v>
      </c>
      <c r="K4" s="318"/>
      <c r="L4" s="318"/>
      <c r="M4" s="318"/>
    </row>
    <row r="5" spans="1:13">
      <c r="A5" s="318"/>
      <c r="B5" s="318"/>
      <c r="C5" s="318"/>
      <c r="D5" s="318"/>
      <c r="E5" s="318" t="s">
        <v>215</v>
      </c>
      <c r="F5" s="318"/>
      <c r="G5" s="318"/>
      <c r="H5" s="318" t="s">
        <v>227</v>
      </c>
      <c r="I5" s="318" t="s">
        <v>232</v>
      </c>
      <c r="J5" s="318"/>
      <c r="K5" s="318"/>
      <c r="L5" s="318"/>
      <c r="M5" s="318"/>
    </row>
    <row r="6" spans="1:13">
      <c r="A6" s="318"/>
      <c r="B6" s="318"/>
      <c r="C6" s="318"/>
      <c r="D6" s="318"/>
      <c r="E6" s="318"/>
      <c r="F6" s="318"/>
      <c r="G6" s="318"/>
      <c r="H6" s="318"/>
      <c r="I6" s="318"/>
      <c r="J6" s="318"/>
      <c r="K6" s="318"/>
      <c r="L6" s="318"/>
      <c r="M6" s="318"/>
    </row>
    <row r="7" spans="1:13">
      <c r="A7" s="318"/>
      <c r="B7" s="318"/>
      <c r="C7" s="318"/>
      <c r="D7" s="318"/>
      <c r="E7" s="318"/>
      <c r="F7" s="318"/>
      <c r="G7" s="318"/>
      <c r="H7" s="318"/>
      <c r="I7" s="318"/>
      <c r="J7" s="318"/>
      <c r="K7" s="318"/>
      <c r="L7" s="318"/>
      <c r="M7" s="318"/>
    </row>
    <row r="8" spans="1:13">
      <c r="A8" s="318"/>
      <c r="B8" s="318"/>
      <c r="C8" s="318"/>
      <c r="D8" s="318"/>
      <c r="E8" s="318"/>
      <c r="F8" s="318"/>
      <c r="G8" s="318"/>
      <c r="H8" s="318"/>
      <c r="I8" s="318"/>
      <c r="J8" s="318"/>
      <c r="K8" s="318"/>
      <c r="L8" s="318"/>
      <c r="M8" s="318"/>
    </row>
    <row r="9" spans="1:13">
      <c r="A9" s="318"/>
      <c r="B9" s="318"/>
      <c r="C9" s="318"/>
      <c r="D9" s="318"/>
      <c r="E9" s="318"/>
      <c r="F9" s="318"/>
      <c r="G9" s="318"/>
      <c r="H9" s="318"/>
      <c r="I9" s="318"/>
      <c r="J9" s="318"/>
      <c r="K9" s="318"/>
      <c r="L9" s="318"/>
      <c r="M9" s="318"/>
    </row>
    <row r="10" spans="1:13">
      <c r="A10" s="311"/>
      <c r="B10" s="311"/>
      <c r="C10" s="311"/>
      <c r="D10" s="311"/>
      <c r="E10" s="311"/>
      <c r="F10" s="311"/>
      <c r="G10" s="311"/>
      <c r="H10" s="311"/>
      <c r="I10" s="311"/>
      <c r="J10" s="311"/>
      <c r="K10" s="311"/>
      <c r="L10" s="311"/>
      <c r="M10" s="311"/>
    </row>
    <row r="12" spans="1:13">
      <c r="A12" s="334" t="s">
        <v>184</v>
      </c>
    </row>
    <row r="13" spans="1:13">
      <c r="A13" s="333" t="s">
        <v>152</v>
      </c>
    </row>
    <row r="14" spans="1:13">
      <c r="A14" s="333" t="s">
        <v>136</v>
      </c>
    </row>
    <row r="15" spans="1:13">
      <c r="A15" s="333" t="s">
        <v>199</v>
      </c>
    </row>
    <row r="16" spans="1:13">
      <c r="A16" s="333" t="s">
        <v>153</v>
      </c>
    </row>
    <row r="17" spans="1:3">
      <c r="A17" s="333" t="s">
        <v>154</v>
      </c>
    </row>
    <row r="18" spans="1:3">
      <c r="A18" s="333" t="s">
        <v>155</v>
      </c>
    </row>
    <row r="19" spans="1:3">
      <c r="A19" s="333" t="s">
        <v>156</v>
      </c>
    </row>
    <row r="20" spans="1:3">
      <c r="A20" s="333" t="s">
        <v>157</v>
      </c>
    </row>
    <row r="21" spans="1:3">
      <c r="A21" s="333" t="s">
        <v>158</v>
      </c>
      <c r="C21" s="350"/>
    </row>
    <row r="22" spans="1:3">
      <c r="A22" s="333" t="s">
        <v>192</v>
      </c>
      <c r="C22" s="350"/>
    </row>
    <row r="23" spans="1:3">
      <c r="A23" s="333" t="s">
        <v>193</v>
      </c>
      <c r="C23" s="350"/>
    </row>
    <row r="24" spans="1:3">
      <c r="A24" s="333" t="s">
        <v>200</v>
      </c>
      <c r="C24" s="350"/>
    </row>
    <row r="25" spans="1:3">
      <c r="A25" s="333" t="s">
        <v>194</v>
      </c>
      <c r="C25" s="350"/>
    </row>
    <row r="26" spans="1:3">
      <c r="A26" s="333" t="s">
        <v>159</v>
      </c>
      <c r="C26" s="350"/>
    </row>
    <row r="27" spans="1:3">
      <c r="A27" s="333" t="s">
        <v>160</v>
      </c>
    </row>
    <row r="28" spans="1:3">
      <c r="A28" s="333" t="s">
        <v>161</v>
      </c>
    </row>
    <row r="29" spans="1:3">
      <c r="A29" s="333" t="s">
        <v>162</v>
      </c>
    </row>
    <row r="30" spans="1:3">
      <c r="A30" s="333" t="s">
        <v>163</v>
      </c>
    </row>
    <row r="31" spans="1:3">
      <c r="A31" s="333" t="s">
        <v>164</v>
      </c>
    </row>
    <row r="32" spans="1:3">
      <c r="A32" s="333" t="s">
        <v>165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46</vt:i4>
      </vt:variant>
    </vt:vector>
  </HeadingPairs>
  <TitlesOfParts>
    <vt:vector size="54" baseType="lpstr">
      <vt:lpstr>集約版</vt:lpstr>
      <vt:lpstr>内訳明細　レンタル・サービス利用版</vt:lpstr>
      <vt:lpstr>内訳明細　購入版</vt:lpstr>
      <vt:lpstr>内訳明細　リース版</vt:lpstr>
      <vt:lpstr>内訳明細　システム構築版</vt:lpstr>
      <vt:lpstr>内訳明細　システム運用保守版</vt:lpstr>
      <vt:lpstr>改修の実績</vt:lpstr>
      <vt:lpstr>CODE</vt:lpstr>
      <vt:lpstr>_01稼動管理</vt:lpstr>
      <vt:lpstr>_02性能管理</vt:lpstr>
      <vt:lpstr>_03機器管理</vt:lpstr>
      <vt:lpstr>_04障害管理</vt:lpstr>
      <vt:lpstr>_05セキュリティ管理</vt:lpstr>
      <vt:lpstr>_06運用支援</vt:lpstr>
      <vt:lpstr>_07構成管理</vt:lpstr>
      <vt:lpstr>_08変更管理</vt:lpstr>
      <vt:lpstr>_09バックアップ管理</vt:lpstr>
      <vt:lpstr>_10サービスレベル管理</vt:lpstr>
      <vt:lpstr>_11その他</vt:lpstr>
      <vt:lpstr>改修の実績!Print_Area</vt:lpstr>
      <vt:lpstr>集約版!Print_Area</vt:lpstr>
      <vt:lpstr>'内訳明細　システム運用保守版'!Print_Area</vt:lpstr>
      <vt:lpstr>'内訳明細　システム構築版'!Print_Area</vt:lpstr>
      <vt:lpstr>'内訳明細　リース版'!Print_Area</vt:lpstr>
      <vt:lpstr>'内訳明細　レンタル・サービス利用版'!Print_Area</vt:lpstr>
      <vt:lpstr>'内訳明細　購入版'!Print_Area</vt:lpstr>
      <vt:lpstr>改修の実績!Print_Titles</vt:lpstr>
      <vt:lpstr>'内訳明細　システム運用保守版'!Print_Titles</vt:lpstr>
      <vt:lpstr>'内訳明細　システム構築版'!Print_Titles</vt:lpstr>
      <vt:lpstr>'内訳明細　リース版'!Print_Titles</vt:lpstr>
      <vt:lpstr>'内訳明細　レンタル・サービス利用版'!Print_Titles</vt:lpstr>
      <vt:lpstr>'内訳明細　購入版'!Print_Titles</vt:lpstr>
      <vt:lpstr>Unyo0</vt:lpstr>
      <vt:lpstr>Unyo1</vt:lpstr>
      <vt:lpstr>サービスレベル管理</vt:lpstr>
      <vt:lpstr>システムID</vt:lpstr>
      <vt:lpstr>システム名</vt:lpstr>
      <vt:lpstr>セキュリティ管理</vt:lpstr>
      <vt:lpstr>その他</vt:lpstr>
      <vt:lpstr>バックアップ_管理</vt:lpstr>
      <vt:lpstr>リリース管理</vt:lpstr>
      <vt:lpstr>運用・保守_対応</vt:lpstr>
      <vt:lpstr>稼動管理・稼動監視</vt:lpstr>
      <vt:lpstr>開発工程</vt:lpstr>
      <vt:lpstr>企画種別</vt:lpstr>
      <vt:lpstr>業務サポート</vt:lpstr>
      <vt:lpstr>構成管理</vt:lpstr>
      <vt:lpstr>障害管理</vt:lpstr>
      <vt:lpstr>情報管理</vt:lpstr>
      <vt:lpstr>性能管理</vt:lpstr>
      <vt:lpstr>担当課</vt:lpstr>
      <vt:lpstr>調達管理番号1</vt:lpstr>
      <vt:lpstr>調達管理番号2</vt:lpstr>
      <vt:lpstr>変更管理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1140252</dc:creator>
  <cp:lastModifiedBy>茨木市</cp:lastModifiedBy>
  <cp:lastPrinted>2020-03-02T06:56:23Z</cp:lastPrinted>
  <dcterms:modified xsi:type="dcterms:W3CDTF">2020-10-19T07:46:18Z</dcterms:modified>
</cp:coreProperties>
</file>