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570" tabRatio="665"/>
  </bookViews>
  <sheets>
    <sheet name="記入方法" sheetId="5" r:id="rId1"/>
    <sheet name="【記載例】介護予防支援" sheetId="10" r:id="rId2"/>
    <sheet name="介護予防支援" sheetId="1" r:id="rId3"/>
    <sheet name="プルダウン・リスト" sheetId="2" r:id="rId4"/>
  </sheets>
  <definedNames>
    <definedName name="_xlnm.Print_Area" localSheetId="1">【記載例】介護予防支援!$A$1:$BD$33</definedName>
    <definedName name="_xlnm.Print_Area" localSheetId="2">介護予防支援!$A$1:$BD$32</definedName>
    <definedName name="_xlnm.Print_Area" localSheetId="0">記入方法!$A$1:$O$77</definedName>
    <definedName name="_xlnm.Print_Titles" localSheetId="1">【記載例】介護予防支援!$1:$13</definedName>
    <definedName name="_xlnm.Print_Titles" localSheetId="2">介護予防支援!$1:$13</definedName>
    <definedName name="介護支援専門員">プルダウン・リスト!#REF!</definedName>
    <definedName name="介護予防支援担当職員">プルダウン・リスト!$D$16:$D$28</definedName>
    <definedName name="管理者">プルダウン・リスト!$C$16:$C$28</definedName>
    <definedName name="職種">プルダウン・リスト!$C$15:$J$15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20" i="1"/>
  <c r="B21" i="1"/>
  <c r="B22" i="1"/>
  <c r="B23" i="1"/>
  <c r="B24" i="1"/>
  <c r="B25" i="1"/>
  <c r="B26" i="1"/>
  <c r="B27" i="1"/>
  <c r="B28" i="1"/>
  <c r="B29" i="1"/>
  <c r="B30" i="1"/>
  <c r="B31" i="1"/>
  <c r="B18" i="1"/>
  <c r="B17" i="1"/>
  <c r="B16" i="1"/>
  <c r="B15" i="1"/>
  <c r="B14" i="1"/>
  <c r="B15" i="10"/>
  <c r="B16" i="10"/>
  <c r="B17" i="10"/>
  <c r="B18" i="10"/>
  <c r="B19" i="10"/>
  <c r="B20" i="10"/>
  <c r="B21" i="10"/>
  <c r="B22" i="10"/>
  <c r="B23" i="10"/>
  <c r="B24" i="10"/>
  <c r="B25" i="10"/>
  <c r="B26" i="10"/>
  <c r="B27" i="10"/>
  <c r="B28" i="10"/>
  <c r="B29" i="10"/>
  <c r="B30" i="10"/>
  <c r="B31" i="10"/>
  <c r="B14" i="10"/>
  <c r="AU9" i="1" l="1"/>
  <c r="AU9" i="10"/>
  <c r="AU15" i="1" l="1"/>
  <c r="AU23" i="10" l="1"/>
  <c r="AU31" i="10"/>
  <c r="AU30" i="10"/>
  <c r="AU29" i="10"/>
  <c r="AU28" i="10"/>
  <c r="AU27" i="10"/>
  <c r="AU26" i="10"/>
  <c r="AU25" i="10"/>
  <c r="AU24" i="10"/>
  <c r="AU22" i="10"/>
  <c r="AU21" i="10"/>
  <c r="AU20" i="10"/>
  <c r="AU19" i="10"/>
  <c r="AU18" i="10"/>
  <c r="AU17" i="10"/>
  <c r="AU16" i="10"/>
  <c r="AU15" i="10"/>
  <c r="AU14" i="10"/>
  <c r="X2" i="10"/>
  <c r="AJ12" i="10" s="1"/>
  <c r="AJ13" i="10" s="1"/>
  <c r="X11" i="10" l="1"/>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AW27" i="10" l="1"/>
  <c r="AW30" i="10"/>
  <c r="AW16" i="10"/>
  <c r="AW31" i="10"/>
  <c r="AW29" i="10"/>
  <c r="AW21" i="10"/>
  <c r="AW17" i="10"/>
  <c r="AW25" i="10"/>
  <c r="AW15" i="10"/>
  <c r="AW26" i="10"/>
  <c r="AW20" i="10"/>
  <c r="AW14" i="10"/>
  <c r="AW24" i="10"/>
  <c r="AW28" i="10"/>
  <c r="AW23" i="10"/>
  <c r="AW19" i="10"/>
  <c r="AU20" i="1" l="1"/>
  <c r="AU18" i="1"/>
  <c r="AU19" i="1"/>
  <c r="AU21" i="1"/>
  <c r="AU22" i="1"/>
  <c r="AU23" i="1"/>
  <c r="AU24" i="1"/>
  <c r="AU25" i="1"/>
  <c r="AU26" i="1"/>
  <c r="AU27" i="1"/>
  <c r="AU28" i="1"/>
  <c r="AU29" i="1"/>
  <c r="AU30" i="1"/>
  <c r="AU31" i="1"/>
  <c r="AU17" i="1"/>
  <c r="AU16" i="1"/>
  <c r="AU14" i="1"/>
  <c r="X2" i="1" l="1"/>
  <c r="AT11" i="1" l="1"/>
  <c r="AR11" i="1"/>
  <c r="AR12" i="1" s="1"/>
  <c r="AR13" i="1" s="1"/>
  <c r="AS11" i="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comments1.xml><?xml version="1.0" encoding="utf-8"?>
<comments xmlns="http://schemas.openxmlformats.org/spreadsheetml/2006/main">
  <authors>
    <author>作成者</author>
  </authors>
  <commentList>
    <comment ref="BD3" authorId="0" shapeId="0">
      <text>
        <r>
          <rPr>
            <sz val="18"/>
            <color indexed="81"/>
            <rFont val="MS P ゴシック"/>
            <family val="3"/>
            <charset val="128"/>
          </rPr>
          <t>★更新申請の場合
(1)暦月
(2)実績
■新規・変更の場合
(1)４週
(2)予定</t>
        </r>
      </text>
    </comment>
    <comment ref="E9" authorId="0" shapeId="0">
      <text>
        <r>
          <rPr>
            <sz val="16"/>
            <color indexed="81"/>
            <rFont val="MS P ゴシック"/>
            <family val="3"/>
            <charset val="128"/>
          </rPr>
          <t>勤務形態は、（３）事業所における常勤の従業者が勤務すべき
時間数で考えます。</t>
        </r>
        <r>
          <rPr>
            <u/>
            <sz val="16"/>
            <color indexed="81"/>
            <rFont val="MS P ゴシック"/>
            <family val="3"/>
            <charset val="128"/>
          </rPr>
          <t xml:space="preserve">雇用形態ではありません。
</t>
        </r>
        <r>
          <rPr>
            <sz val="16"/>
            <color indexed="81"/>
            <rFont val="MS P ゴシック"/>
            <family val="3"/>
            <charset val="128"/>
          </rPr>
          <t>「記入方法」のsheetを、必ずご確認ください。</t>
        </r>
      </text>
    </comment>
  </commentList>
</comments>
</file>

<file path=xl/comments2.xml><?xml version="1.0" encoding="utf-8"?>
<comments xmlns="http://schemas.openxmlformats.org/spreadsheetml/2006/main">
  <authors>
    <author>作成者</author>
  </authors>
  <commentList>
    <comment ref="BD3" authorId="0" shapeId="0">
      <text>
        <r>
          <rPr>
            <sz val="18"/>
            <color indexed="81"/>
            <rFont val="MS P ゴシック"/>
            <family val="3"/>
            <charset val="128"/>
          </rPr>
          <t>★更新申請の場合
(1)暦月
(2)実績
■新規・変更の場合
(1)４週
(2)予定</t>
        </r>
      </text>
    </comment>
    <comment ref="E9" authorId="0" shapeId="0">
      <text>
        <r>
          <rPr>
            <sz val="16"/>
            <color indexed="81"/>
            <rFont val="MS P ゴシック"/>
            <family val="3"/>
            <charset val="128"/>
          </rPr>
          <t>勤務形態は、（３）事業所における常勤の従業者が勤務すべき
時間数で考えます。</t>
        </r>
        <r>
          <rPr>
            <u/>
            <sz val="16"/>
            <color indexed="81"/>
            <rFont val="MS P ゴシック"/>
            <family val="3"/>
            <charset val="128"/>
          </rPr>
          <t xml:space="preserve">雇用形態ではありません。
</t>
        </r>
        <r>
          <rPr>
            <sz val="16"/>
            <color indexed="81"/>
            <rFont val="MS P ゴシック"/>
            <family val="3"/>
            <charset val="128"/>
          </rPr>
          <t>「記入方法」のsheetを、必ずご確認ください。</t>
        </r>
      </text>
    </comment>
  </commentList>
</comments>
</file>

<file path=xl/sharedStrings.xml><?xml version="1.0" encoding="utf-8"?>
<sst xmlns="http://schemas.openxmlformats.org/spreadsheetml/2006/main" count="200" uniqueCount="122">
  <si>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</si>
  <si>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</si>
  <si>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</si>
  <si>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</si>
  <si>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</si>
  <si>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</si>
  <si>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</si>
  <si>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</si>
  <si>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</si>
  <si>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</si>
  <si>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</si>
  <si>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</si>
  <si>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</si>
  <si>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</si>
  <si>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</si>
  <si>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</si>
  <si>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</si>
  <si>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</si>
  <si>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</si>
  <si>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</si>
  <si>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</si>
  <si>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</si>
  <si>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</si>
  <si>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</si>
  <si>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</si>
  <si>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</si>
  <si>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</si>
  <si>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</si>
  <si>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</si>
  <si>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</si>
  <si>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</si>
  <si>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</si>
  <si>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</si>
  <si>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</si>
  <si>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</si>
  <si>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</si>
  <si>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</si>
  <si>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</si>
  <si>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</si>
  <si>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</si>
  <si>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</si>
  <si>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</si>
  <si>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</si>
  <si>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</si>
  <si>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</si>
  <si>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</si>
  <si>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</si>
  <si>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</si>
  <si>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</si>
  <si>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</si>
  <si>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</si>
  <si>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</si>
  <si>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</si>
  <si>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</si>
  <si>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</si>
  <si>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</si>
  <si>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</si>
  <si>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</si>
  <si>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</si>
  <si>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</si>
  <si>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</si>
  <si>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</si>
  <si>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</si>
  <si>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</si>
  <si>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</si>
  <si>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</si>
  <si>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</si>
  <si>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</si>
  <si>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</si>
  <si>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</si>
  <si>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</si>
  <si>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</si>
  <si>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</si>
  <si>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</si>
  <si>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</si>
  <si>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</si>
  <si>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</si>
  <si>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</si>
  <si>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</si>
  <si>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</si>
  <si>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</si>
  <si>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</si>
  <si>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</si>
  <si>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</si>
  <si>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</si>
  <si>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</si>
  <si>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</si>
  <si>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</si>
  <si>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</si>
  <si>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</si>
  <si>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</si>
  <si>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</si>
  <si>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</si>
  <si>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C</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</si>
  <si>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</si>
  <si>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</si>
  <si>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</si>
  <si>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</si>
  <si>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</si>
  <si>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</si>
  <si>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</si>
  <si>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</si>
  <si>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</si>
  <si>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</si>
  <si>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</si>
  <si>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</si>
  <si>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</si>
  <si>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</si>
  <si>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</si>
  <si>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</si>
  <si>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</si>
  <si>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</si>
  <si>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</si>
  <si>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</si>
  <si>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</si>
  <si>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</si>
  <si>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</si>
  <si>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</si>
  <si>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　D列・・・「介護予防支援担当職員」</t>
    <rPh sb="2" eb="3">
      <t>レツ</t>
    </rPh>
    <rPh sb="7" eb="9">
      <t>カイゴ</t>
    </rPh>
    <rPh sb="9" eb="11">
      <t>ヨボウ</t>
    </rPh>
    <rPh sb="11" eb="13">
      <t>シエン</t>
    </rPh>
    <rPh sb="13" eb="15">
      <t>タントウ</t>
    </rPh>
    <rPh sb="15" eb="17">
      <t>ショクイン</t>
    </rPh>
    <phoneticPr fontId="1"/>
  </si>
  <si>
    <t>○○○○地域包括支援センター</t>
    <rPh sb="4" eb="10">
      <t>チイキホウカツシエン</t>
    </rPh>
    <phoneticPr fontId="1"/>
  </si>
  <si>
    <t>（参考様式1-1）</t>
    <rPh sb="1" eb="3">
      <t>サンコウ</t>
    </rPh>
    <rPh sb="3" eb="5">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</si>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</sst>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0&quot;人&quot;"/>
    <numFmt numFmtId="179" formatCode="#,##0.##"/>
    <numFmt numFmtId="180"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1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36" xfId="0" applyFont="1" applyBorder="1">
      <alignment vertical="center"/>
    </xf>
    <xf numFmtId="0" fontId="7" fillId="0" borderId="50"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3" borderId="0" xfId="0" applyFont="1" applyFill="1">
      <alignmen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15" fillId="0" borderId="0" xfId="0" applyFont="1" applyAlignment="1">
      <alignment vertical="center" wrapText="1"/>
    </xf>
    <xf numFmtId="0" fontId="15" fillId="0" borderId="0" xfId="0" applyFont="1" applyAlignment="1">
      <alignment horizontal="justify" vertical="center" wrapText="1"/>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29"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47"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0" fontId="7" fillId="4" borderId="33" xfId="0" applyNumberFormat="1" applyFont="1" applyFill="1" applyBorder="1" applyAlignment="1" applyProtection="1">
      <alignment horizontal="center" vertical="center" shrinkToFit="1"/>
      <protection locked="0"/>
    </xf>
    <xf numFmtId="180" fontId="7" fillId="4" borderId="34" xfId="0" applyNumberFormat="1" applyFont="1" applyFill="1" applyBorder="1" applyAlignment="1" applyProtection="1">
      <alignment horizontal="center" vertical="center" shrinkToFit="1"/>
      <protection locked="0"/>
    </xf>
    <xf numFmtId="180" fontId="7" fillId="4" borderId="35" xfId="0" applyNumberFormat="1" applyFont="1" applyFill="1" applyBorder="1" applyAlignment="1" applyProtection="1">
      <alignment horizontal="center" vertical="center" shrinkToFit="1"/>
      <protection locked="0"/>
    </xf>
    <xf numFmtId="180" fontId="7" fillId="4" borderId="37" xfId="0" applyNumberFormat="1" applyFont="1" applyFill="1" applyBorder="1" applyAlignment="1" applyProtection="1">
      <alignment horizontal="center" vertical="center" shrinkToFit="1"/>
      <protection locked="0"/>
    </xf>
    <xf numFmtId="180" fontId="7" fillId="4" borderId="38" xfId="0" applyNumberFormat="1" applyFont="1" applyFill="1" applyBorder="1" applyAlignment="1" applyProtection="1">
      <alignment horizontal="center" vertical="center" shrinkToFit="1"/>
      <protection locked="0"/>
    </xf>
    <xf numFmtId="180" fontId="7" fillId="4" borderId="39" xfId="0" applyNumberFormat="1" applyFont="1" applyFill="1" applyBorder="1" applyAlignment="1" applyProtection="1">
      <alignment horizontal="center" vertical="center" shrinkToFit="1"/>
      <protection locked="0"/>
    </xf>
    <xf numFmtId="180" fontId="7" fillId="4" borderId="17" xfId="0" applyNumberFormat="1" applyFont="1" applyFill="1" applyBorder="1" applyAlignment="1" applyProtection="1">
      <alignment horizontal="center" vertical="center" shrinkToFit="1"/>
      <protection locked="0"/>
    </xf>
    <xf numFmtId="180" fontId="7" fillId="4" borderId="18" xfId="0" applyNumberFormat="1" applyFont="1" applyFill="1" applyBorder="1" applyAlignment="1" applyProtection="1">
      <alignment horizontal="center" vertical="center" shrinkToFit="1"/>
      <protection locked="0"/>
    </xf>
    <xf numFmtId="180" fontId="7" fillId="4" borderId="19"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0" borderId="0" xfId="0" applyFont="1" applyAlignment="1">
      <alignment vertical="center" shrinkToFit="1"/>
    </xf>
    <xf numFmtId="0" fontId="7" fillId="0" borderId="0" xfId="0" applyFont="1" applyAlignment="1" applyProtection="1">
      <alignment horizontal="left" vertical="center"/>
      <protection locked="0"/>
    </xf>
    <xf numFmtId="0" fontId="7" fillId="0" borderId="0" xfId="0" applyFont="1" applyAlignment="1" applyProtection="1">
      <alignment vertical="center" wrapText="1"/>
      <protection locked="0"/>
    </xf>
    <xf numFmtId="0" fontId="15" fillId="0" borderId="0" xfId="0" applyFont="1" applyAlignment="1">
      <alignment horizontal="center" vertical="center"/>
    </xf>
    <xf numFmtId="179" fontId="15" fillId="0" borderId="0" xfId="0" applyNumberFormat="1" applyFont="1">
      <alignment vertical="center"/>
    </xf>
    <xf numFmtId="0" fontId="15" fillId="0" borderId="0" xfId="0" applyFont="1" applyAlignment="1">
      <alignment horizontal="right" vertical="center"/>
    </xf>
    <xf numFmtId="0" fontId="18" fillId="0" borderId="0" xfId="0" applyFont="1">
      <alignment vertical="center"/>
    </xf>
    <xf numFmtId="0" fontId="9" fillId="3" borderId="0" xfId="0" applyFont="1" applyFill="1" applyAlignment="1">
      <alignment horizontal="left" vertical="center"/>
    </xf>
    <xf numFmtId="0" fontId="7" fillId="0" borderId="20" xfId="0" applyFont="1" applyBorder="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0" fontId="8" fillId="3" borderId="24" xfId="0" applyNumberFormat="1" applyFont="1" applyFill="1" applyBorder="1" applyAlignment="1">
      <alignment horizontal="center" vertical="center" wrapText="1"/>
    </xf>
    <xf numFmtId="180" fontId="8" fillId="3" borderId="23" xfId="0" applyNumberFormat="1" applyFont="1" applyFill="1" applyBorder="1" applyAlignment="1">
      <alignment horizontal="center" vertical="center" wrapText="1"/>
    </xf>
    <xf numFmtId="180" fontId="8" fillId="3" borderId="24" xfId="1" applyNumberFormat="1" applyFont="1" applyFill="1" applyBorder="1" applyAlignment="1" applyProtection="1">
      <alignment horizontal="center" vertical="center" wrapText="1"/>
    </xf>
    <xf numFmtId="180"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2" borderId="43"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180" fontId="8" fillId="3" borderId="43" xfId="0" applyNumberFormat="1" applyFont="1" applyFill="1" applyBorder="1" applyAlignment="1">
      <alignment horizontal="center" vertical="center" wrapText="1"/>
    </xf>
    <xf numFmtId="180" fontId="8" fillId="3" borderId="46" xfId="0" applyNumberFormat="1" applyFont="1" applyFill="1" applyBorder="1" applyAlignment="1">
      <alignment horizontal="center" vertical="center" wrapText="1"/>
    </xf>
    <xf numFmtId="180" fontId="8" fillId="3" borderId="43" xfId="1" applyNumberFormat="1" applyFont="1" applyFill="1" applyBorder="1" applyAlignment="1" applyProtection="1">
      <alignment horizontal="center" vertical="center" wrapText="1"/>
    </xf>
    <xf numFmtId="180" fontId="8" fillId="3" borderId="46" xfId="1" applyNumberFormat="1"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180" fontId="8" fillId="3" borderId="45" xfId="0" applyNumberFormat="1" applyFont="1" applyFill="1" applyBorder="1" applyAlignment="1">
      <alignment horizontal="center" vertical="center" wrapText="1"/>
    </xf>
    <xf numFmtId="180" fontId="8" fillId="3" borderId="53" xfId="0" applyNumberFormat="1" applyFont="1" applyFill="1" applyBorder="1" applyAlignment="1">
      <alignment horizontal="center" vertical="center" wrapText="1"/>
    </xf>
    <xf numFmtId="180" fontId="8" fillId="3" borderId="45" xfId="1" applyNumberFormat="1" applyFont="1" applyFill="1" applyBorder="1" applyAlignment="1" applyProtection="1">
      <alignment horizontal="center" vertical="center" wrapText="1"/>
    </xf>
    <xf numFmtId="180" fontId="8" fillId="3" borderId="5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0" fontId="7" fillId="0" borderId="0" xfId="0" applyFont="1" applyAlignment="1">
      <alignment horizontal="center" vertical="center"/>
    </xf>
    <xf numFmtId="179" fontId="15" fillId="0" borderId="0" xfId="0" applyNumberFormat="1" applyFont="1" applyAlignment="1">
      <alignment horizontal="right" vertical="center"/>
    </xf>
    <xf numFmtId="179" fontId="15" fillId="0" borderId="0" xfId="1" applyNumberFormat="1" applyFont="1" applyFill="1" applyBorder="1" applyAlignment="1" applyProtection="1">
      <alignment horizontal="right" vertical="center"/>
    </xf>
    <xf numFmtId="179" fontId="15" fillId="0" borderId="0" xfId="0" applyNumberFormat="1" applyFont="1" applyAlignment="1" applyProtection="1">
      <alignment horizontal="right" vertical="center"/>
      <protection locked="0"/>
    </xf>
    <xf numFmtId="179" fontId="15" fillId="0" borderId="0"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176"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15" fillId="0" borderId="0" xfId="0" applyFont="1" applyAlignment="1" applyProtection="1">
      <alignment horizontal="center" vertical="center"/>
      <protection locked="0"/>
    </xf>
    <xf numFmtId="179" fontId="15" fillId="0" borderId="0" xfId="0" applyNumberFormat="1" applyFont="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242454</xdr:colOff>
      <xdr:row>2</xdr:row>
      <xdr:rowOff>71582</xdr:rowOff>
    </xdr:from>
    <xdr:to>
      <xdr:col>30</xdr:col>
      <xdr:colOff>155863</xdr:colOff>
      <xdr:row>5</xdr:row>
      <xdr:rowOff>155863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667999" y="591127"/>
          <a:ext cx="2944091" cy="863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election activeCell="G1" sqref="G1"/>
    </sheetView>
  </sheetViews>
  <sheetFormatPr defaultColWidth="9" defaultRowHeight="18.75"/>
  <cols>
    <col min="1" max="2" width="9" style="7"/>
    <col min="3" max="3" width="44.25" style="7" customWidth="1"/>
    <col min="4" max="16384" width="9" style="7"/>
  </cols>
  <sheetData>
    <row r="1" spans="1:10">
      <c r="A1" s="7" t="s">
        <v>38</v>
      </c>
    </row>
    <row r="2" spans="1:10" s="8" customFormat="1" ht="20.25" customHeight="1">
      <c r="A2" s="9" t="s">
        <v>121</v>
      </c>
      <c r="B2" s="9"/>
      <c r="C2" s="10"/>
    </row>
    <row r="3" spans="1:10" s="8" customFormat="1" ht="20.25" customHeight="1">
      <c r="A3" s="10"/>
      <c r="B3" s="10"/>
      <c r="C3" s="10"/>
    </row>
    <row r="4" spans="1:10" s="8" customFormat="1" ht="20.25" customHeight="1">
      <c r="A4" s="22"/>
      <c r="B4" s="10" t="s">
        <v>64</v>
      </c>
      <c r="C4" s="10"/>
      <c r="E4" s="114" t="s">
        <v>66</v>
      </c>
      <c r="F4" s="114"/>
      <c r="G4" s="114"/>
      <c r="H4" s="114"/>
      <c r="I4" s="114"/>
      <c r="J4" s="114"/>
    </row>
    <row r="5" spans="1:10" s="8" customFormat="1" ht="20.25" customHeight="1">
      <c r="A5" s="23"/>
      <c r="B5" s="10" t="s">
        <v>65</v>
      </c>
      <c r="C5" s="10"/>
      <c r="E5" s="114"/>
      <c r="F5" s="114"/>
      <c r="G5" s="114"/>
      <c r="H5" s="114"/>
      <c r="I5" s="114"/>
      <c r="J5" s="114"/>
    </row>
    <row r="6" spans="1:10" s="8" customFormat="1" ht="20.25" customHeight="1">
      <c r="A6" s="112"/>
      <c r="B6" s="10"/>
      <c r="C6" s="10"/>
    </row>
    <row r="7" spans="1:10" s="8" customFormat="1" ht="20.25" customHeight="1">
      <c r="A7" s="21"/>
      <c r="B7" s="10"/>
      <c r="C7" s="10"/>
    </row>
    <row r="8" spans="1:10" s="8" customFormat="1" ht="20.25" customHeight="1">
      <c r="A8" s="10" t="s">
        <v>41</v>
      </c>
      <c r="B8" s="10"/>
      <c r="C8" s="10"/>
    </row>
    <row r="9" spans="1:10" s="8" customFormat="1" ht="20.25" customHeight="1">
      <c r="A9" s="21"/>
      <c r="B9" s="10"/>
      <c r="C9" s="10"/>
    </row>
    <row r="10" spans="1:10" s="8" customFormat="1" ht="20.25" customHeight="1">
      <c r="A10" s="10" t="s">
        <v>72</v>
      </c>
      <c r="B10" s="10"/>
      <c r="C10" s="10"/>
    </row>
    <row r="11" spans="1:10" s="8" customFormat="1" ht="20.25" customHeight="1">
      <c r="A11" s="10"/>
      <c r="B11" s="10"/>
      <c r="C11" s="10"/>
    </row>
    <row r="12" spans="1:10" s="8" customFormat="1" ht="20.25" customHeight="1">
      <c r="A12" s="10" t="s">
        <v>94</v>
      </c>
      <c r="B12" s="10"/>
      <c r="C12" s="10"/>
    </row>
    <row r="13" spans="1:10" s="8" customFormat="1" ht="20.25" customHeight="1">
      <c r="A13" s="10"/>
      <c r="B13" s="10"/>
      <c r="C13" s="10"/>
    </row>
    <row r="14" spans="1:10" s="8" customFormat="1" ht="20.25" customHeight="1">
      <c r="A14" s="10" t="s">
        <v>40</v>
      </c>
      <c r="B14" s="10"/>
      <c r="C14" s="10"/>
    </row>
    <row r="15" spans="1:10" s="8" customFormat="1" ht="20.25" customHeight="1">
      <c r="A15" s="10"/>
      <c r="B15" s="10"/>
      <c r="C15" s="10"/>
    </row>
    <row r="16" spans="1:10" s="8" customFormat="1" ht="20.25" customHeight="1">
      <c r="A16" s="10" t="s">
        <v>104</v>
      </c>
      <c r="B16" s="10"/>
      <c r="C16" s="10"/>
    </row>
    <row r="17" spans="1:3" s="8" customFormat="1" ht="20.25" customHeight="1">
      <c r="A17" s="10"/>
      <c r="B17" s="10"/>
      <c r="C17" s="10"/>
    </row>
    <row r="18" spans="1:3" s="8" customFormat="1" ht="20.25" customHeight="1">
      <c r="A18" s="10" t="s">
        <v>105</v>
      </c>
      <c r="B18" s="10"/>
      <c r="C18" s="10"/>
    </row>
    <row r="19" spans="1:3" s="8" customFormat="1" ht="20.25" customHeight="1">
      <c r="A19" s="10" t="s">
        <v>31</v>
      </c>
      <c r="B19" s="10"/>
      <c r="C19" s="10"/>
    </row>
    <row r="20" spans="1:3" s="8" customFormat="1" ht="20.25" customHeight="1">
      <c r="A20" s="10"/>
      <c r="B20" s="10"/>
      <c r="C20" s="10"/>
    </row>
    <row r="21" spans="1:3" s="8" customFormat="1" ht="20.25" customHeight="1">
      <c r="A21" s="10"/>
      <c r="B21" s="11" t="s">
        <v>26</v>
      </c>
      <c r="C21" s="11" t="s">
        <v>1</v>
      </c>
    </row>
    <row r="22" spans="1:3" s="8" customFormat="1" ht="20.25" customHeight="1">
      <c r="A22" s="10"/>
      <c r="B22" s="11">
        <v>1</v>
      </c>
      <c r="C22" s="12" t="s">
        <v>2</v>
      </c>
    </row>
    <row r="23" spans="1:3" s="8" customFormat="1" ht="20.25" customHeight="1">
      <c r="A23" s="10"/>
      <c r="B23" s="11">
        <v>2</v>
      </c>
      <c r="C23" s="12" t="s">
        <v>88</v>
      </c>
    </row>
    <row r="24" spans="1:3" s="8" customFormat="1" ht="20.25" customHeight="1">
      <c r="A24" s="10"/>
      <c r="B24" s="11"/>
      <c r="C24" s="12"/>
    </row>
    <row r="25" spans="1:3" s="8" customFormat="1" ht="20.25" customHeight="1">
      <c r="A25" s="10"/>
      <c r="B25" s="10"/>
      <c r="C25" s="10"/>
    </row>
    <row r="26" spans="1:3" s="8" customFormat="1" ht="20.25" customHeight="1">
      <c r="A26" s="10" t="s">
        <v>106</v>
      </c>
      <c r="B26" s="10"/>
      <c r="C26" s="10"/>
    </row>
    <row r="27" spans="1:3" s="8" customFormat="1" ht="20.25" customHeight="1">
      <c r="A27" s="10" t="s">
        <v>32</v>
      </c>
      <c r="B27" s="10"/>
      <c r="C27" s="10"/>
    </row>
    <row r="28" spans="1:3" s="8" customFormat="1" ht="20.25" customHeight="1">
      <c r="A28" s="10"/>
      <c r="B28" s="10"/>
      <c r="C28" s="10"/>
    </row>
    <row r="29" spans="1:3" s="8" customFormat="1" ht="20.25" customHeight="1">
      <c r="A29" s="10"/>
      <c r="B29" s="11" t="s">
        <v>7</v>
      </c>
      <c r="C29" s="11" t="s">
        <v>8</v>
      </c>
    </row>
    <row r="30" spans="1:3" s="8" customFormat="1" ht="20.25" customHeight="1">
      <c r="A30" s="10"/>
      <c r="B30" s="11" t="s">
        <v>3</v>
      </c>
      <c r="C30" s="12" t="s">
        <v>33</v>
      </c>
    </row>
    <row r="31" spans="1:3" s="8" customFormat="1" ht="20.25" customHeight="1">
      <c r="A31" s="10"/>
      <c r="B31" s="11" t="s">
        <v>4</v>
      </c>
      <c r="C31" s="12" t="s">
        <v>34</v>
      </c>
    </row>
    <row r="32" spans="1:3" s="8" customFormat="1" ht="20.25" customHeight="1">
      <c r="A32" s="10"/>
      <c r="B32" s="11" t="s">
        <v>5</v>
      </c>
      <c r="C32" s="12" t="s">
        <v>35</v>
      </c>
    </row>
    <row r="33" spans="1:55" s="8" customFormat="1" ht="20.25" customHeight="1">
      <c r="A33" s="10"/>
      <c r="B33" s="11" t="s">
        <v>6</v>
      </c>
      <c r="C33" s="12" t="s">
        <v>52</v>
      </c>
    </row>
    <row r="34" spans="1:55" s="8" customFormat="1" ht="20.25" customHeight="1">
      <c r="A34" s="10"/>
      <c r="B34" s="10"/>
      <c r="C34" s="10"/>
    </row>
    <row r="35" spans="1:55" s="8" customFormat="1" ht="20.25" customHeight="1">
      <c r="A35" s="10"/>
      <c r="B35" s="13" t="s">
        <v>9</v>
      </c>
      <c r="C35" s="10"/>
    </row>
    <row r="36" spans="1:55" s="8" customFormat="1" ht="20.25" customHeight="1">
      <c r="B36" s="10" t="s">
        <v>36</v>
      </c>
      <c r="E36" s="13"/>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1:55" s="8" customFormat="1" ht="20.25" customHeight="1">
      <c r="B37" s="10" t="s">
        <v>62</v>
      </c>
      <c r="E37" s="10"/>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1:55" s="8" customFormat="1" ht="20.25" customHeight="1">
      <c r="E38" s="10"/>
    </row>
    <row r="39" spans="1:55" s="8" customFormat="1" ht="20.25" customHeight="1">
      <c r="A39" s="10"/>
      <c r="B39" s="10"/>
      <c r="C39" s="10"/>
      <c r="D39" s="13"/>
      <c r="E39" s="15"/>
      <c r="F39" s="15"/>
      <c r="G39" s="15"/>
      <c r="J39" s="15"/>
      <c r="K39" s="15"/>
      <c r="L39" s="15"/>
      <c r="R39" s="15"/>
      <c r="S39" s="15"/>
      <c r="T39" s="15"/>
      <c r="W39" s="15"/>
      <c r="X39" s="15"/>
      <c r="Y39" s="15"/>
    </row>
    <row r="40" spans="1:55" s="8" customFormat="1" ht="20.25" customHeight="1">
      <c r="A40" s="10" t="s">
        <v>107</v>
      </c>
      <c r="B40" s="10"/>
      <c r="C40" s="10"/>
    </row>
    <row r="41" spans="1:55" s="8" customFormat="1" ht="20.25" customHeight="1">
      <c r="A41" s="10" t="s">
        <v>37</v>
      </c>
      <c r="B41" s="10"/>
      <c r="C41" s="10"/>
    </row>
    <row r="42" spans="1:55" s="8" customFormat="1" ht="20.25" customHeight="1">
      <c r="A42" s="18" t="s">
        <v>73</v>
      </c>
      <c r="D42" s="16"/>
      <c r="E42" s="17"/>
      <c r="F42" s="15"/>
      <c r="G42" s="15"/>
      <c r="H42" s="15"/>
      <c r="I42" s="15"/>
      <c r="K42" s="15"/>
      <c r="M42" s="15"/>
      <c r="N42" s="15"/>
      <c r="O42" s="15"/>
      <c r="P42" s="15"/>
      <c r="Q42" s="15"/>
      <c r="S42" s="15"/>
      <c r="U42" s="15"/>
      <c r="V42" s="15"/>
      <c r="X42" s="15"/>
      <c r="Z42" s="15"/>
      <c r="AA42" s="15"/>
      <c r="AB42" s="15"/>
      <c r="AC42" s="15"/>
      <c r="AD42" s="15"/>
      <c r="AF42" s="13"/>
      <c r="AH42" s="15"/>
      <c r="AM42" s="15"/>
    </row>
    <row r="43" spans="1:55" s="8" customFormat="1" ht="20.25" customHeight="1">
      <c r="C43" s="18"/>
      <c r="D43" s="16"/>
      <c r="E43" s="17"/>
      <c r="F43" s="15"/>
      <c r="G43" s="15"/>
      <c r="H43" s="15"/>
      <c r="I43" s="15"/>
      <c r="K43" s="15"/>
      <c r="M43" s="15"/>
      <c r="N43" s="15"/>
      <c r="O43" s="15"/>
      <c r="P43" s="15"/>
      <c r="Q43" s="15"/>
      <c r="S43" s="15"/>
      <c r="U43" s="15"/>
      <c r="V43" s="15"/>
      <c r="X43" s="15"/>
      <c r="Z43" s="15"/>
      <c r="AA43" s="15"/>
      <c r="AB43" s="15"/>
      <c r="AC43" s="15"/>
      <c r="AD43" s="15"/>
      <c r="AF43" s="13"/>
      <c r="AH43" s="15"/>
      <c r="AM43" s="15"/>
    </row>
    <row r="44" spans="1:55" s="8" customFormat="1" ht="20.25" customHeight="1">
      <c r="A44" s="10" t="s">
        <v>108</v>
      </c>
      <c r="B44" s="10"/>
    </row>
    <row r="45" spans="1:55" s="8" customFormat="1" ht="20.25" customHeight="1"/>
    <row r="46" spans="1:55" s="8" customFormat="1" ht="20.25" customHeight="1">
      <c r="A46" s="10" t="s">
        <v>109</v>
      </c>
      <c r="B46" s="10"/>
      <c r="C46" s="10"/>
    </row>
    <row r="47" spans="1:55" s="8" customFormat="1" ht="20.25" customHeight="1">
      <c r="A47" s="10" t="s">
        <v>74</v>
      </c>
      <c r="B47" s="10"/>
      <c r="C47" s="10"/>
    </row>
    <row r="48" spans="1:55" s="8" customFormat="1" ht="20.25" customHeight="1"/>
    <row r="49" spans="1:55" s="8" customFormat="1" ht="20.25" customHeight="1">
      <c r="A49" s="10" t="s">
        <v>110</v>
      </c>
      <c r="B49" s="10"/>
      <c r="C49" s="10"/>
    </row>
    <row r="50" spans="1:55" s="8" customFormat="1" ht="20.25" customHeight="1">
      <c r="A50" s="10" t="s">
        <v>75</v>
      </c>
      <c r="B50" s="10"/>
      <c r="C50" s="10"/>
    </row>
    <row r="51" spans="1:55" s="8" customFormat="1" ht="20.25" customHeight="1">
      <c r="A51" s="10"/>
      <c r="B51" s="10"/>
      <c r="C51" s="10"/>
    </row>
    <row r="52" spans="1:55" s="8" customFormat="1" ht="20.25" customHeight="1">
      <c r="A52" s="10" t="s">
        <v>111</v>
      </c>
      <c r="B52" s="10"/>
      <c r="C52" s="10"/>
    </row>
    <row r="53" spans="1:55" s="8" customFormat="1" ht="20.25" customHeight="1">
      <c r="A53" s="10"/>
      <c r="B53" s="10"/>
      <c r="C53" s="10"/>
    </row>
    <row r="54" spans="1:55" s="8" customFormat="1" ht="20.25" customHeight="1">
      <c r="A54" s="8" t="s">
        <v>112</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row>
    <row r="55" spans="1:55" s="8" customFormat="1" ht="20.25" customHeight="1">
      <c r="A55" s="8" t="s">
        <v>58</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row>
    <row r="56" spans="1:55" s="8" customFormat="1" ht="20.25" customHeight="1">
      <c r="A56" s="8" t="s">
        <v>82</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row>
    <row r="57" spans="1:55" s="8" customFormat="1" ht="20.25" customHeight="1">
      <c r="A57" s="10"/>
      <c r="B57" s="10"/>
      <c r="C57" s="10"/>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row>
    <row r="58" spans="1:55" s="8" customFormat="1" ht="20.25" customHeight="1">
      <c r="A58" s="8" t="s">
        <v>113</v>
      </c>
      <c r="C58" s="20"/>
      <c r="D58" s="13"/>
      <c r="E58" s="13"/>
    </row>
    <row r="59" spans="1:55" s="8" customFormat="1" ht="20.25" customHeight="1">
      <c r="A59" s="59" t="s">
        <v>78</v>
      </c>
      <c r="B59" s="20"/>
      <c r="C59" s="20"/>
      <c r="D59" s="10"/>
      <c r="E59" s="10"/>
    </row>
    <row r="60" spans="1:55" s="8" customFormat="1" ht="20.25" customHeight="1">
      <c r="A60" s="58" t="s">
        <v>79</v>
      </c>
      <c r="B60" s="20"/>
      <c r="C60" s="20"/>
      <c r="D60" s="10"/>
      <c r="E60" s="10"/>
    </row>
    <row r="61" spans="1:55" s="8" customFormat="1" ht="20.25" customHeight="1">
      <c r="A61" s="59" t="s">
        <v>80</v>
      </c>
      <c r="B61" s="20"/>
      <c r="C61" s="20"/>
      <c r="D61" s="10"/>
      <c r="E61" s="10"/>
    </row>
    <row r="62" spans="1:55" s="8" customFormat="1" ht="20.25" customHeight="1">
      <c r="A62" s="58" t="s">
        <v>81</v>
      </c>
      <c r="B62" s="20"/>
      <c r="C62" s="20"/>
      <c r="D62" s="10"/>
      <c r="E62" s="10"/>
    </row>
    <row r="63" spans="1:55" s="8" customFormat="1" ht="20.25" customHeight="1">
      <c r="A63" s="59" t="s">
        <v>114</v>
      </c>
      <c r="B63" s="20"/>
      <c r="C63" s="20"/>
      <c r="D63" s="10"/>
      <c r="E63" s="10"/>
    </row>
    <row r="64" spans="1:55" s="8" customFormat="1" ht="20.25" customHeight="1">
      <c r="A64" s="59" t="s">
        <v>115</v>
      </c>
      <c r="B64" s="20"/>
      <c r="C64" s="20"/>
      <c r="D64" s="10"/>
      <c r="E64" s="10"/>
    </row>
    <row r="65" spans="1:5" s="8" customFormat="1" ht="20.25" customHeight="1">
      <c r="A65" s="59" t="s">
        <v>116</v>
      </c>
      <c r="B65" s="20"/>
      <c r="C65" s="20"/>
      <c r="D65" s="10"/>
      <c r="E65" s="10"/>
    </row>
    <row r="66" spans="1:5" s="8" customFormat="1" ht="20.25" customHeight="1">
      <c r="A66" s="20"/>
      <c r="B66" s="20"/>
      <c r="C66" s="20"/>
      <c r="D66" s="10"/>
      <c r="E66" s="10"/>
    </row>
    <row r="67" spans="1:5" s="8" customFormat="1" ht="20.25" customHeight="1">
      <c r="A67" s="20"/>
      <c r="B67" s="20"/>
      <c r="C67" s="20"/>
      <c r="D67" s="10"/>
      <c r="E67" s="10"/>
    </row>
    <row r="68" spans="1:5" s="8" customFormat="1" ht="20.25" customHeight="1">
      <c r="A68" s="20"/>
      <c r="B68" s="20"/>
      <c r="C68" s="20"/>
      <c r="D68" s="10"/>
      <c r="E68" s="10"/>
    </row>
    <row r="69" spans="1:5" s="8" customFormat="1" ht="20.25" customHeight="1">
      <c r="A69" s="20"/>
      <c r="B69" s="20"/>
      <c r="C69" s="20"/>
      <c r="D69" s="10"/>
      <c r="E69" s="10"/>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51"/>
  <sheetViews>
    <sheetView showGridLines="0" view="pageBreakPreview" zoomScale="55" zoomScaleNormal="55" zoomScaleSheetLayoutView="55" workbookViewId="0">
      <pane ySplit="13" topLeftCell="A14" activePane="bottomLeft" state="frozen"/>
      <selection pane="bottomLeft" activeCell="BG13" sqref="BG13"/>
    </sheetView>
  </sheetViews>
  <sheetFormatPr defaultColWidth="4.5" defaultRowHeight="20.25" customHeight="1"/>
  <cols>
    <col min="1" max="1" width="1.375" style="27" customWidth="1"/>
    <col min="2" max="2" width="5.625" style="27" customWidth="1"/>
    <col min="3" max="4" width="12.75" style="26" customWidth="1"/>
    <col min="5" max="6" width="3.75" style="27" customWidth="1"/>
    <col min="7" max="56" width="5.625" style="27" customWidth="1"/>
    <col min="57" max="16384" width="4.5" style="27"/>
  </cols>
  <sheetData>
    <row r="1" spans="1:57" s="26" customFormat="1" ht="20.25" customHeight="1">
      <c r="A1" s="6"/>
      <c r="B1" s="6"/>
      <c r="C1" s="28" t="s">
        <v>117</v>
      </c>
      <c r="D1" s="28"/>
      <c r="E1" s="6"/>
      <c r="F1" s="6"/>
      <c r="G1" s="29" t="s">
        <v>15</v>
      </c>
      <c r="H1" s="6"/>
      <c r="I1" s="6"/>
      <c r="J1" s="28"/>
      <c r="K1" s="28"/>
      <c r="L1" s="28"/>
      <c r="M1" s="28"/>
      <c r="N1" s="6"/>
      <c r="O1" s="6"/>
      <c r="P1" s="6"/>
      <c r="Q1" s="6"/>
      <c r="R1" s="6"/>
      <c r="S1" s="6"/>
      <c r="T1" s="6"/>
      <c r="U1" s="6"/>
      <c r="V1" s="6"/>
      <c r="W1" s="6"/>
      <c r="X1" s="6"/>
      <c r="Y1" s="6"/>
      <c r="Z1" s="6"/>
      <c r="AA1" s="6"/>
      <c r="AB1" s="6"/>
      <c r="AC1" s="6"/>
      <c r="AD1" s="6"/>
      <c r="AE1" s="6"/>
      <c r="AF1" s="6"/>
      <c r="AG1" s="6"/>
      <c r="AH1" s="6"/>
      <c r="AI1" s="6"/>
      <c r="AJ1" s="6"/>
      <c r="AK1" s="4" t="s">
        <v>18</v>
      </c>
      <c r="AL1" s="4" t="s">
        <v>16</v>
      </c>
      <c r="AM1" s="121" t="s">
        <v>86</v>
      </c>
      <c r="AN1" s="121"/>
      <c r="AO1" s="121"/>
      <c r="AP1" s="121"/>
      <c r="AQ1" s="121"/>
      <c r="AR1" s="121"/>
      <c r="AS1" s="121"/>
      <c r="AT1" s="121"/>
      <c r="AU1" s="121"/>
      <c r="AV1" s="121"/>
      <c r="AW1" s="121"/>
      <c r="AX1" s="121"/>
      <c r="AY1" s="121"/>
      <c r="AZ1" s="121"/>
      <c r="BA1" s="121"/>
      <c r="BB1" s="30" t="s">
        <v>0</v>
      </c>
      <c r="BC1" s="6"/>
      <c r="BD1" s="6"/>
    </row>
    <row r="2" spans="1:57" s="24" customFormat="1" ht="20.25" customHeight="1">
      <c r="A2" s="3"/>
      <c r="B2" s="3"/>
      <c r="C2" s="3"/>
      <c r="D2" s="29"/>
      <c r="E2" s="3"/>
      <c r="F2" s="3"/>
      <c r="G2" s="3"/>
      <c r="H2" s="29"/>
      <c r="I2" s="4"/>
      <c r="J2" s="4"/>
      <c r="K2" s="4"/>
      <c r="L2" s="4"/>
      <c r="M2" s="4"/>
      <c r="N2" s="3"/>
      <c r="O2" s="3"/>
      <c r="P2" s="3"/>
      <c r="Q2" s="3"/>
      <c r="R2" s="3"/>
      <c r="S2" s="3"/>
      <c r="T2" s="4" t="s">
        <v>19</v>
      </c>
      <c r="U2" s="122">
        <v>3</v>
      </c>
      <c r="V2" s="122"/>
      <c r="W2" s="4" t="s">
        <v>16</v>
      </c>
      <c r="X2" s="123">
        <f>IF(U2=0,"",YEAR(DATE(2018+U2,1,1)))</f>
        <v>2021</v>
      </c>
      <c r="Y2" s="123"/>
      <c r="Z2" s="3" t="s">
        <v>20</v>
      </c>
      <c r="AA2" s="3" t="s">
        <v>21</v>
      </c>
      <c r="AB2" s="122">
        <v>4</v>
      </c>
      <c r="AC2" s="122"/>
      <c r="AD2" s="3" t="s">
        <v>22</v>
      </c>
      <c r="AE2" s="3"/>
      <c r="AF2" s="3"/>
      <c r="AG2" s="3"/>
      <c r="AH2" s="3"/>
      <c r="AI2" s="3"/>
      <c r="AJ2" s="30"/>
      <c r="AK2" s="4" t="s">
        <v>17</v>
      </c>
      <c r="AL2" s="4" t="s">
        <v>16</v>
      </c>
      <c r="AM2" s="122" t="s">
        <v>119</v>
      </c>
      <c r="AN2" s="122"/>
      <c r="AO2" s="122"/>
      <c r="AP2" s="122"/>
      <c r="AQ2" s="122"/>
      <c r="AR2" s="122"/>
      <c r="AS2" s="122"/>
      <c r="AT2" s="122"/>
      <c r="AU2" s="122"/>
      <c r="AV2" s="122"/>
      <c r="AW2" s="122"/>
      <c r="AX2" s="122"/>
      <c r="AY2" s="122"/>
      <c r="AZ2" s="122"/>
      <c r="BA2" s="122"/>
      <c r="BB2" s="30" t="s">
        <v>0</v>
      </c>
      <c r="BC2" s="4"/>
      <c r="BD2" s="4"/>
      <c r="BE2" s="25"/>
    </row>
    <row r="3" spans="1:57" s="24" customFormat="1" ht="20.25" customHeight="1">
      <c r="A3" s="3"/>
      <c r="B3" s="3"/>
      <c r="C3" s="3"/>
      <c r="D3" s="29"/>
      <c r="E3" s="3"/>
      <c r="F3" s="3"/>
      <c r="G3" s="3"/>
      <c r="H3" s="29"/>
      <c r="I3" s="4"/>
      <c r="J3" s="4"/>
      <c r="K3" s="4"/>
      <c r="L3" s="4"/>
      <c r="M3" s="4"/>
      <c r="N3" s="3"/>
      <c r="O3" s="3"/>
      <c r="P3" s="3"/>
      <c r="Q3" s="3"/>
      <c r="R3" s="3"/>
      <c r="S3" s="3"/>
      <c r="T3" s="31"/>
      <c r="U3" s="33"/>
      <c r="V3" s="33"/>
      <c r="W3" s="34"/>
      <c r="X3" s="33"/>
      <c r="Y3" s="33"/>
      <c r="Z3" s="35"/>
      <c r="AA3" s="35"/>
      <c r="AB3" s="33"/>
      <c r="AC3" s="33"/>
      <c r="AD3" s="32"/>
      <c r="AE3" s="3"/>
      <c r="AF3" s="3"/>
      <c r="AG3" s="3"/>
      <c r="AH3" s="3"/>
      <c r="AI3" s="3"/>
      <c r="AJ3" s="30"/>
      <c r="AK3" s="4"/>
      <c r="AL3" s="4"/>
      <c r="AM3" s="36"/>
      <c r="AN3" s="36"/>
      <c r="AO3" s="36"/>
      <c r="AP3" s="36"/>
      <c r="AQ3" s="36"/>
      <c r="AR3" s="36"/>
      <c r="AS3" s="36"/>
      <c r="AT3" s="36"/>
      <c r="AU3" s="36"/>
      <c r="AV3" s="36"/>
      <c r="AW3" s="36"/>
      <c r="AX3" s="36"/>
      <c r="AY3" s="37" t="s">
        <v>53</v>
      </c>
      <c r="AZ3" s="124" t="s">
        <v>76</v>
      </c>
      <c r="BA3" s="124"/>
      <c r="BB3" s="124"/>
      <c r="BC3" s="124"/>
      <c r="BD3" s="4"/>
      <c r="BE3" s="25"/>
    </row>
    <row r="4" spans="1:57" s="24" customFormat="1" ht="20.25" customHeight="1">
      <c r="A4" s="3"/>
      <c r="B4" s="38"/>
      <c r="C4" s="38"/>
      <c r="D4" s="38"/>
      <c r="E4" s="38"/>
      <c r="F4" s="38"/>
      <c r="G4" s="38"/>
      <c r="H4" s="38"/>
      <c r="I4" s="38"/>
      <c r="J4" s="39"/>
      <c r="K4" s="40"/>
      <c r="L4" s="40"/>
      <c r="M4" s="40"/>
      <c r="N4" s="40"/>
      <c r="O4" s="40"/>
      <c r="P4" s="41"/>
      <c r="Q4" s="40"/>
      <c r="R4" s="40"/>
      <c r="S4" s="3"/>
      <c r="T4" s="3"/>
      <c r="U4" s="3"/>
      <c r="V4" s="3"/>
      <c r="W4" s="3"/>
      <c r="X4" s="3"/>
      <c r="Y4" s="3"/>
      <c r="Z4" s="35"/>
      <c r="AA4" s="35"/>
      <c r="AB4" s="33"/>
      <c r="AC4" s="33"/>
      <c r="AD4" s="32"/>
      <c r="AE4" s="3"/>
      <c r="AF4" s="3"/>
      <c r="AG4" s="3"/>
      <c r="AH4" s="3"/>
      <c r="AI4" s="3"/>
      <c r="AJ4" s="30"/>
      <c r="AK4" s="4"/>
      <c r="AL4" s="4"/>
      <c r="AM4" s="36"/>
      <c r="AN4" s="36"/>
      <c r="AO4" s="36"/>
      <c r="AP4" s="36"/>
      <c r="AQ4" s="36"/>
      <c r="AR4" s="36"/>
      <c r="AS4" s="36"/>
      <c r="AT4" s="36"/>
      <c r="AU4" s="36"/>
      <c r="AV4" s="36"/>
      <c r="AW4" s="36"/>
      <c r="AX4" s="36"/>
      <c r="AY4" s="37" t="s">
        <v>70</v>
      </c>
      <c r="AZ4" s="124" t="s">
        <v>71</v>
      </c>
      <c r="BA4" s="124"/>
      <c r="BB4" s="124"/>
      <c r="BC4" s="124"/>
      <c r="BD4" s="4"/>
      <c r="BE4" s="25"/>
    </row>
    <row r="5" spans="1:57" s="24" customFormat="1" ht="20.25" customHeight="1">
      <c r="A5" s="3"/>
      <c r="B5" s="42"/>
      <c r="C5" s="42"/>
      <c r="D5" s="42"/>
      <c r="E5" s="42"/>
      <c r="F5" s="42"/>
      <c r="G5" s="42"/>
      <c r="H5" s="42"/>
      <c r="I5" s="42"/>
      <c r="J5" s="40"/>
      <c r="K5" s="43"/>
      <c r="L5" s="44"/>
      <c r="M5" s="44"/>
      <c r="N5" s="44"/>
      <c r="O5" s="44"/>
      <c r="P5" s="42"/>
      <c r="Q5" s="38"/>
      <c r="R5" s="38"/>
      <c r="S5" s="6"/>
      <c r="T5" s="3"/>
      <c r="U5" s="3"/>
      <c r="V5" s="3"/>
      <c r="W5" s="3"/>
      <c r="X5" s="3"/>
      <c r="Y5" s="3"/>
      <c r="Z5" s="35"/>
      <c r="AA5" s="35"/>
      <c r="AB5" s="33"/>
      <c r="AC5" s="33"/>
      <c r="AD5" s="6"/>
      <c r="AE5" s="6"/>
      <c r="AF5" s="6"/>
      <c r="AG5" s="6"/>
      <c r="AH5" s="3"/>
      <c r="AI5" s="3"/>
      <c r="AJ5" s="6" t="s">
        <v>39</v>
      </c>
      <c r="AK5" s="6"/>
      <c r="AL5" s="6"/>
      <c r="AM5" s="6"/>
      <c r="AN5" s="6"/>
      <c r="AO5" s="6"/>
      <c r="AP5" s="6"/>
      <c r="AQ5" s="6"/>
      <c r="AR5" s="38"/>
      <c r="AS5" s="38"/>
      <c r="AT5" s="45"/>
      <c r="AU5" s="6"/>
      <c r="AV5" s="115">
        <v>40</v>
      </c>
      <c r="AW5" s="116"/>
      <c r="AX5" s="45" t="s">
        <v>23</v>
      </c>
      <c r="AY5" s="6"/>
      <c r="AZ5" s="117">
        <v>160</v>
      </c>
      <c r="BA5" s="118"/>
      <c r="BB5" s="45" t="s">
        <v>63</v>
      </c>
      <c r="BC5" s="6"/>
      <c r="BD5" s="3"/>
      <c r="BE5" s="25"/>
    </row>
    <row r="6" spans="1:57" s="24" customFormat="1" ht="20.25" customHeight="1">
      <c r="A6" s="3"/>
      <c r="B6" s="42"/>
      <c r="C6" s="42"/>
      <c r="D6" s="42"/>
      <c r="E6" s="42"/>
      <c r="F6" s="42"/>
      <c r="G6" s="42"/>
      <c r="H6" s="42"/>
      <c r="I6" s="42"/>
      <c r="J6" s="40"/>
      <c r="K6" s="43"/>
      <c r="L6" s="44"/>
      <c r="M6" s="44"/>
      <c r="N6" s="44"/>
      <c r="O6" s="44"/>
      <c r="P6" s="42"/>
      <c r="Q6" s="38"/>
      <c r="R6" s="38"/>
      <c r="S6" s="6"/>
      <c r="T6" s="3"/>
      <c r="U6" s="3"/>
      <c r="V6" s="3"/>
      <c r="W6" s="3"/>
      <c r="X6" s="3"/>
      <c r="Y6" s="3"/>
      <c r="Z6" s="35"/>
      <c r="AA6" s="35"/>
      <c r="AB6" s="33"/>
      <c r="AC6" s="33"/>
      <c r="AD6" s="6"/>
      <c r="AE6" s="6"/>
      <c r="AF6" s="6"/>
      <c r="AG6" s="6"/>
      <c r="AH6" s="3"/>
      <c r="AI6" s="3"/>
      <c r="AJ6" s="6"/>
      <c r="AK6" s="6"/>
      <c r="AL6" s="6"/>
      <c r="AM6" s="6"/>
      <c r="AN6" s="6"/>
      <c r="AO6" s="6"/>
      <c r="AP6" s="6"/>
      <c r="AQ6" s="6" t="s">
        <v>96</v>
      </c>
      <c r="AR6" s="6"/>
      <c r="AS6" s="50"/>
      <c r="AT6" s="50"/>
      <c r="AU6" s="50"/>
      <c r="AV6" s="6"/>
      <c r="AW6" s="6"/>
      <c r="AX6" s="52"/>
      <c r="AY6" s="6"/>
      <c r="AZ6" s="115">
        <v>100</v>
      </c>
      <c r="BA6" s="116"/>
      <c r="BB6" s="45" t="s">
        <v>95</v>
      </c>
      <c r="BC6" s="6"/>
      <c r="BD6" s="3"/>
      <c r="BE6" s="25"/>
    </row>
    <row r="7" spans="1:57" s="24" customFormat="1" ht="20.25" customHeight="1">
      <c r="A7" s="3"/>
      <c r="B7" s="42"/>
      <c r="C7" s="42"/>
      <c r="D7" s="42"/>
      <c r="E7" s="42"/>
      <c r="F7" s="42"/>
      <c r="G7" s="42"/>
      <c r="H7" s="42"/>
      <c r="I7" s="42"/>
      <c r="J7" s="42"/>
      <c r="K7" s="46"/>
      <c r="L7" s="46"/>
      <c r="M7" s="46"/>
      <c r="N7" s="42"/>
      <c r="O7" s="47"/>
      <c r="P7" s="48"/>
      <c r="Q7" s="48"/>
      <c r="R7" s="49"/>
      <c r="S7" s="50"/>
      <c r="T7" s="3"/>
      <c r="U7" s="3"/>
      <c r="V7" s="3"/>
      <c r="W7" s="3"/>
      <c r="X7" s="3"/>
      <c r="Y7" s="3"/>
      <c r="Z7" s="35"/>
      <c r="AA7" s="35"/>
      <c r="AB7" s="33"/>
      <c r="AC7" s="33"/>
      <c r="AD7" s="45"/>
      <c r="AE7" s="6"/>
      <c r="AF7" s="6"/>
      <c r="AG7" s="6"/>
      <c r="AH7" s="3"/>
      <c r="AI7" s="3"/>
      <c r="AJ7" s="3"/>
      <c r="AK7" s="3"/>
      <c r="AL7" s="6"/>
      <c r="AM7" s="6"/>
      <c r="AN7" s="51"/>
      <c r="AO7" s="52"/>
      <c r="AP7" s="52"/>
      <c r="AQ7" s="50"/>
      <c r="AR7" s="50"/>
      <c r="AS7" s="50"/>
      <c r="AT7" s="50"/>
      <c r="AU7" s="50"/>
      <c r="AV7" s="50"/>
      <c r="AW7" s="6" t="s">
        <v>24</v>
      </c>
      <c r="AX7" s="6"/>
      <c r="AY7" s="6"/>
      <c r="AZ7" s="119">
        <f>DAY(EOMONTH(DATE(X2,AB2,1),0))</f>
        <v>30</v>
      </c>
      <c r="BA7" s="120"/>
      <c r="BB7" s="45" t="s">
        <v>25</v>
      </c>
      <c r="BC7" s="3"/>
      <c r="BD7" s="3"/>
      <c r="BE7" s="25"/>
    </row>
    <row r="8" spans="1:57" ht="5.0999999999999996" customHeight="1" thickBot="1">
      <c r="A8" s="1"/>
      <c r="B8" s="1"/>
      <c r="C8" s="28"/>
      <c r="D8" s="28"/>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4"/>
    </row>
    <row r="9" spans="1:57" ht="20.25" customHeight="1" thickBot="1">
      <c r="A9" s="1"/>
      <c r="B9" s="138" t="s">
        <v>26</v>
      </c>
      <c r="C9" s="141" t="s">
        <v>97</v>
      </c>
      <c r="D9" s="142"/>
      <c r="E9" s="147" t="s">
        <v>98</v>
      </c>
      <c r="F9" s="142"/>
      <c r="G9" s="147" t="s">
        <v>99</v>
      </c>
      <c r="H9" s="141"/>
      <c r="I9" s="141"/>
      <c r="J9" s="141"/>
      <c r="K9" s="142"/>
      <c r="L9" s="147" t="s">
        <v>100</v>
      </c>
      <c r="M9" s="141"/>
      <c r="N9" s="141"/>
      <c r="O9" s="150"/>
      <c r="P9" s="153" t="s">
        <v>101</v>
      </c>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25" t="str">
        <f>IF(AZ3="４週","(10)1～4週目の勤務時間数合計","(10)1か月の勤務時間数合計")</f>
        <v>(10)1～4週目の勤務時間数合計</v>
      </c>
      <c r="AV9" s="126"/>
      <c r="AW9" s="125" t="s">
        <v>102</v>
      </c>
      <c r="AX9" s="126"/>
      <c r="AY9" s="133" t="s">
        <v>103</v>
      </c>
      <c r="AZ9" s="133"/>
      <c r="BA9" s="133"/>
      <c r="BB9" s="133"/>
      <c r="BC9" s="133"/>
      <c r="BD9" s="133"/>
    </row>
    <row r="10" spans="1:57" ht="20.25" customHeight="1" thickBot="1">
      <c r="A10" s="1"/>
      <c r="B10" s="139"/>
      <c r="C10" s="143"/>
      <c r="D10" s="144"/>
      <c r="E10" s="148"/>
      <c r="F10" s="144"/>
      <c r="G10" s="148"/>
      <c r="H10" s="143"/>
      <c r="I10" s="143"/>
      <c r="J10" s="143"/>
      <c r="K10" s="144"/>
      <c r="L10" s="148"/>
      <c r="M10" s="143"/>
      <c r="N10" s="143"/>
      <c r="O10" s="151"/>
      <c r="P10" s="135" t="s">
        <v>10</v>
      </c>
      <c r="Q10" s="136"/>
      <c r="R10" s="136"/>
      <c r="S10" s="136"/>
      <c r="T10" s="136"/>
      <c r="U10" s="136"/>
      <c r="V10" s="137"/>
      <c r="W10" s="135" t="s">
        <v>11</v>
      </c>
      <c r="X10" s="136"/>
      <c r="Y10" s="136"/>
      <c r="Z10" s="136"/>
      <c r="AA10" s="136"/>
      <c r="AB10" s="136"/>
      <c r="AC10" s="137"/>
      <c r="AD10" s="135" t="s">
        <v>12</v>
      </c>
      <c r="AE10" s="136"/>
      <c r="AF10" s="136"/>
      <c r="AG10" s="136"/>
      <c r="AH10" s="136"/>
      <c r="AI10" s="136"/>
      <c r="AJ10" s="137"/>
      <c r="AK10" s="135" t="s">
        <v>13</v>
      </c>
      <c r="AL10" s="136"/>
      <c r="AM10" s="136"/>
      <c r="AN10" s="136"/>
      <c r="AO10" s="136"/>
      <c r="AP10" s="136"/>
      <c r="AQ10" s="137"/>
      <c r="AR10" s="135" t="s">
        <v>14</v>
      </c>
      <c r="AS10" s="136"/>
      <c r="AT10" s="137"/>
      <c r="AU10" s="127"/>
      <c r="AV10" s="128"/>
      <c r="AW10" s="127"/>
      <c r="AX10" s="128"/>
      <c r="AY10" s="133"/>
      <c r="AZ10" s="133"/>
      <c r="BA10" s="133"/>
      <c r="BB10" s="133"/>
      <c r="BC10" s="133"/>
      <c r="BD10" s="133"/>
    </row>
    <row r="11" spans="1:57" ht="20.25" customHeight="1" thickBot="1">
      <c r="A11" s="1"/>
      <c r="B11" s="139"/>
      <c r="C11" s="143"/>
      <c r="D11" s="144"/>
      <c r="E11" s="148"/>
      <c r="F11" s="144"/>
      <c r="G11" s="148"/>
      <c r="H11" s="143"/>
      <c r="I11" s="143"/>
      <c r="J11" s="143"/>
      <c r="K11" s="144"/>
      <c r="L11" s="148"/>
      <c r="M11" s="143"/>
      <c r="N11" s="143"/>
      <c r="O11" s="151"/>
      <c r="P11" s="62">
        <f>DAY(DATE($X$2,$AB$2,1))</f>
        <v>1</v>
      </c>
      <c r="Q11" s="63">
        <f>DAY(DATE($X$2,$AB$2,2))</f>
        <v>2</v>
      </c>
      <c r="R11" s="63">
        <f>DAY(DATE($X$2,$AB$2,3))</f>
        <v>3</v>
      </c>
      <c r="S11" s="63">
        <f>DAY(DATE($X$2,$AB$2,4))</f>
        <v>4</v>
      </c>
      <c r="T11" s="63">
        <f>DAY(DATE($X$2,$AB$2,5))</f>
        <v>5</v>
      </c>
      <c r="U11" s="63">
        <f>DAY(DATE($X$2,$AB$2,6))</f>
        <v>6</v>
      </c>
      <c r="V11" s="64">
        <f>DAY(DATE($X$2,$AB$2,7))</f>
        <v>7</v>
      </c>
      <c r="W11" s="62">
        <f>DAY(DATE($X$2,$AB$2,8))</f>
        <v>8</v>
      </c>
      <c r="X11" s="63">
        <f>DAY(DATE($X$2,$AB$2,9))</f>
        <v>9</v>
      </c>
      <c r="Y11" s="63">
        <f>DAY(DATE($X$2,$AB$2,10))</f>
        <v>10</v>
      </c>
      <c r="Z11" s="63">
        <f>DAY(DATE($X$2,$AB$2,11))</f>
        <v>11</v>
      </c>
      <c r="AA11" s="63">
        <f>DAY(DATE($X$2,$AB$2,12))</f>
        <v>12</v>
      </c>
      <c r="AB11" s="63">
        <f>DAY(DATE($X$2,$AB$2,13))</f>
        <v>13</v>
      </c>
      <c r="AC11" s="64">
        <f>DAY(DATE($X$2,$AB$2,14))</f>
        <v>14</v>
      </c>
      <c r="AD11" s="62">
        <f>DAY(DATE($X$2,$AB$2,15))</f>
        <v>15</v>
      </c>
      <c r="AE11" s="63">
        <f>DAY(DATE($X$2,$AB$2,16))</f>
        <v>16</v>
      </c>
      <c r="AF11" s="63">
        <f>DAY(DATE($X$2,$AB$2,17))</f>
        <v>17</v>
      </c>
      <c r="AG11" s="63">
        <f>DAY(DATE($X$2,$AB$2,18))</f>
        <v>18</v>
      </c>
      <c r="AH11" s="63">
        <f>DAY(DATE($X$2,$AB$2,19))</f>
        <v>19</v>
      </c>
      <c r="AI11" s="63">
        <f>DAY(DATE($X$2,$AB$2,20))</f>
        <v>20</v>
      </c>
      <c r="AJ11" s="64">
        <f>DAY(DATE($X$2,$AB$2,21))</f>
        <v>21</v>
      </c>
      <c r="AK11" s="62">
        <f>DAY(DATE($X$2,$AB$2,22))</f>
        <v>22</v>
      </c>
      <c r="AL11" s="63">
        <f>DAY(DATE($X$2,$AB$2,23))</f>
        <v>23</v>
      </c>
      <c r="AM11" s="63">
        <f>DAY(DATE($X$2,$AB$2,24))</f>
        <v>24</v>
      </c>
      <c r="AN11" s="63">
        <f>DAY(DATE($X$2,$AB$2,25))</f>
        <v>25</v>
      </c>
      <c r="AO11" s="63">
        <f>DAY(DATE($X$2,$AB$2,26))</f>
        <v>26</v>
      </c>
      <c r="AP11" s="63">
        <f>DAY(DATE($X$2,$AB$2,27))</f>
        <v>27</v>
      </c>
      <c r="AQ11" s="64">
        <f>DAY(DATE($X$2,$AB$2,28))</f>
        <v>28</v>
      </c>
      <c r="AR11" s="62" t="str">
        <f>IF(AZ3="暦月",IF(DAY(DATE($X$2,$AB$2,29))=29,29,""),"")</f>
        <v/>
      </c>
      <c r="AS11" s="63" t="str">
        <f>IF(AZ3="暦月",IF(DAY(DATE($X$2,$AB$2,30))=30,30,""),"")</f>
        <v/>
      </c>
      <c r="AT11" s="64" t="str">
        <f>IF(AZ3="暦月",IF(DAY(DATE($X$2,$AB$2,31))=31,31,""),"")</f>
        <v/>
      </c>
      <c r="AU11" s="127"/>
      <c r="AV11" s="128"/>
      <c r="AW11" s="127"/>
      <c r="AX11" s="128"/>
      <c r="AY11" s="133"/>
      <c r="AZ11" s="133"/>
      <c r="BA11" s="133"/>
      <c r="BB11" s="133"/>
      <c r="BC11" s="133"/>
      <c r="BD11" s="133"/>
    </row>
    <row r="12" spans="1:57" ht="7.15" hidden="1" customHeight="1" thickBot="1">
      <c r="A12" s="1"/>
      <c r="B12" s="139"/>
      <c r="C12" s="143"/>
      <c r="D12" s="144"/>
      <c r="E12" s="148"/>
      <c r="F12" s="144"/>
      <c r="G12" s="148"/>
      <c r="H12" s="143"/>
      <c r="I12" s="143"/>
      <c r="J12" s="143"/>
      <c r="K12" s="144"/>
      <c r="L12" s="148"/>
      <c r="M12" s="143"/>
      <c r="N12" s="143"/>
      <c r="O12" s="151"/>
      <c r="P12" s="62">
        <f>WEEKDAY(DATE($X$2,$AB$2,1))</f>
        <v>5</v>
      </c>
      <c r="Q12" s="63">
        <f>WEEKDAY(DATE($X$2,$AB$2,2))</f>
        <v>6</v>
      </c>
      <c r="R12" s="63">
        <f>WEEKDAY(DATE($X$2,$AB$2,3))</f>
        <v>7</v>
      </c>
      <c r="S12" s="63">
        <f>WEEKDAY(DATE($X$2,$AB$2,4))</f>
        <v>1</v>
      </c>
      <c r="T12" s="63">
        <f>WEEKDAY(DATE($X$2,$AB$2,5))</f>
        <v>2</v>
      </c>
      <c r="U12" s="63">
        <f>WEEKDAY(DATE($X$2,$AB$2,6))</f>
        <v>3</v>
      </c>
      <c r="V12" s="64">
        <f>WEEKDAY(DATE($X$2,$AB$2,7))</f>
        <v>4</v>
      </c>
      <c r="W12" s="62">
        <f>WEEKDAY(DATE($X$2,$AB$2,8))</f>
        <v>5</v>
      </c>
      <c r="X12" s="63">
        <f>WEEKDAY(DATE($X$2,$AB$2,9))</f>
        <v>6</v>
      </c>
      <c r="Y12" s="63">
        <f>WEEKDAY(DATE($X$2,$AB$2,10))</f>
        <v>7</v>
      </c>
      <c r="Z12" s="63">
        <f>WEEKDAY(DATE($X$2,$AB$2,11))</f>
        <v>1</v>
      </c>
      <c r="AA12" s="63">
        <f>WEEKDAY(DATE($X$2,$AB$2,12))</f>
        <v>2</v>
      </c>
      <c r="AB12" s="63">
        <f>WEEKDAY(DATE($X$2,$AB$2,13))</f>
        <v>3</v>
      </c>
      <c r="AC12" s="64">
        <f>WEEKDAY(DATE($X$2,$AB$2,14))</f>
        <v>4</v>
      </c>
      <c r="AD12" s="62">
        <f>WEEKDAY(DATE($X$2,$AB$2,15))</f>
        <v>5</v>
      </c>
      <c r="AE12" s="63">
        <f>WEEKDAY(DATE($X$2,$AB$2,16))</f>
        <v>6</v>
      </c>
      <c r="AF12" s="63">
        <f>WEEKDAY(DATE($X$2,$AB$2,17))</f>
        <v>7</v>
      </c>
      <c r="AG12" s="63">
        <f>WEEKDAY(DATE($X$2,$AB$2,18))</f>
        <v>1</v>
      </c>
      <c r="AH12" s="63">
        <f>WEEKDAY(DATE($X$2,$AB$2,19))</f>
        <v>2</v>
      </c>
      <c r="AI12" s="63">
        <f>WEEKDAY(DATE($X$2,$AB$2,20))</f>
        <v>3</v>
      </c>
      <c r="AJ12" s="64">
        <f>WEEKDAY(DATE($X$2,$AB$2,21))</f>
        <v>4</v>
      </c>
      <c r="AK12" s="62">
        <f>WEEKDAY(DATE($X$2,$AB$2,22))</f>
        <v>5</v>
      </c>
      <c r="AL12" s="63">
        <f>WEEKDAY(DATE($X$2,$AB$2,23))</f>
        <v>6</v>
      </c>
      <c r="AM12" s="63">
        <f>WEEKDAY(DATE($X$2,$AB$2,24))</f>
        <v>7</v>
      </c>
      <c r="AN12" s="63">
        <f>WEEKDAY(DATE($X$2,$AB$2,25))</f>
        <v>1</v>
      </c>
      <c r="AO12" s="63">
        <f>WEEKDAY(DATE($X$2,$AB$2,26))</f>
        <v>2</v>
      </c>
      <c r="AP12" s="63">
        <f>WEEKDAY(DATE($X$2,$AB$2,27))</f>
        <v>3</v>
      </c>
      <c r="AQ12" s="64">
        <f>WEEKDAY(DATE($X$2,$AB$2,28))</f>
        <v>4</v>
      </c>
      <c r="AR12" s="62">
        <f>IF(AR11=29,WEEKDAY(DATE($X$2,$AB$2,29)),0)</f>
        <v>0</v>
      </c>
      <c r="AS12" s="63">
        <f>IF(AS11=30,WEEKDAY(DATE($X$2,$AB$2,30)),0)</f>
        <v>0</v>
      </c>
      <c r="AT12" s="64">
        <f>IF(AT11=31,WEEKDAY(DATE($X$2,$AB$2,31)),0)</f>
        <v>0</v>
      </c>
      <c r="AU12" s="129"/>
      <c r="AV12" s="130"/>
      <c r="AW12" s="129"/>
      <c r="AX12" s="130"/>
      <c r="AY12" s="134"/>
      <c r="AZ12" s="134"/>
      <c r="BA12" s="134"/>
      <c r="BB12" s="134"/>
      <c r="BC12" s="134"/>
      <c r="BD12" s="134"/>
    </row>
    <row r="13" spans="1:57" ht="20.25" customHeight="1" thickBot="1">
      <c r="A13" s="1"/>
      <c r="B13" s="140"/>
      <c r="C13" s="145"/>
      <c r="D13" s="146"/>
      <c r="E13" s="148"/>
      <c r="F13" s="144"/>
      <c r="G13" s="149"/>
      <c r="H13" s="145"/>
      <c r="I13" s="145"/>
      <c r="J13" s="145"/>
      <c r="K13" s="146"/>
      <c r="L13" s="149"/>
      <c r="M13" s="145"/>
      <c r="N13" s="145"/>
      <c r="O13" s="152"/>
      <c r="P13" s="65" t="str">
        <f>IF(P12=1,"日",IF(P12=2,"月",IF(P12=3,"火",IF(P12=4,"水",IF(P12=5,"木",IF(P12=6,"金","土"))))))</f>
        <v>木</v>
      </c>
      <c r="Q13" s="66" t="str">
        <f t="shared" ref="Q13:AQ13" si="0">IF(Q12=1,"日",IF(Q12=2,"月",IF(Q12=3,"火",IF(Q12=4,"水",IF(Q12=5,"木",IF(Q12=6,"金","土"))))))</f>
        <v>金</v>
      </c>
      <c r="R13" s="66" t="str">
        <f t="shared" si="0"/>
        <v>土</v>
      </c>
      <c r="S13" s="66" t="str">
        <f t="shared" si="0"/>
        <v>日</v>
      </c>
      <c r="T13" s="66" t="str">
        <f t="shared" si="0"/>
        <v>月</v>
      </c>
      <c r="U13" s="66" t="str">
        <f t="shared" si="0"/>
        <v>火</v>
      </c>
      <c r="V13" s="67" t="str">
        <f t="shared" si="0"/>
        <v>水</v>
      </c>
      <c r="W13" s="65" t="str">
        <f t="shared" si="0"/>
        <v>木</v>
      </c>
      <c r="X13" s="66" t="str">
        <f t="shared" si="0"/>
        <v>金</v>
      </c>
      <c r="Y13" s="66" t="str">
        <f t="shared" si="0"/>
        <v>土</v>
      </c>
      <c r="Z13" s="66" t="str">
        <f t="shared" si="0"/>
        <v>日</v>
      </c>
      <c r="AA13" s="66" t="str">
        <f t="shared" si="0"/>
        <v>月</v>
      </c>
      <c r="AB13" s="66" t="str">
        <f t="shared" si="0"/>
        <v>火</v>
      </c>
      <c r="AC13" s="67" t="str">
        <f t="shared" si="0"/>
        <v>水</v>
      </c>
      <c r="AD13" s="65" t="str">
        <f t="shared" si="0"/>
        <v>木</v>
      </c>
      <c r="AE13" s="66" t="str">
        <f t="shared" si="0"/>
        <v>金</v>
      </c>
      <c r="AF13" s="66" t="str">
        <f t="shared" si="0"/>
        <v>土</v>
      </c>
      <c r="AG13" s="66" t="str">
        <f t="shared" si="0"/>
        <v>日</v>
      </c>
      <c r="AH13" s="66" t="str">
        <f t="shared" si="0"/>
        <v>月</v>
      </c>
      <c r="AI13" s="66" t="str">
        <f t="shared" si="0"/>
        <v>火</v>
      </c>
      <c r="AJ13" s="67" t="str">
        <f t="shared" si="0"/>
        <v>水</v>
      </c>
      <c r="AK13" s="65" t="str">
        <f t="shared" si="0"/>
        <v>木</v>
      </c>
      <c r="AL13" s="66" t="str">
        <f t="shared" si="0"/>
        <v>金</v>
      </c>
      <c r="AM13" s="66" t="str">
        <f t="shared" si="0"/>
        <v>土</v>
      </c>
      <c r="AN13" s="66" t="str">
        <f t="shared" si="0"/>
        <v>日</v>
      </c>
      <c r="AO13" s="66" t="str">
        <f t="shared" si="0"/>
        <v>月</v>
      </c>
      <c r="AP13" s="66" t="str">
        <f t="shared" si="0"/>
        <v>火</v>
      </c>
      <c r="AQ13" s="67" t="str">
        <f t="shared" si="0"/>
        <v>水</v>
      </c>
      <c r="AR13" s="66" t="str">
        <f>IF(AR12=1,"日",IF(AR12=2,"月",IF(AR12=3,"火",IF(AR12=4,"水",IF(AR12=5,"木",IF(AR12=6,"金",IF(AR12=0,"","土")))))))</f>
        <v/>
      </c>
      <c r="AS13" s="66" t="str">
        <f>IF(AS12=1,"日",IF(AS12=2,"月",IF(AS12=3,"火",IF(AS12=4,"水",IF(AS12=5,"木",IF(AS12=6,"金",IF(AS12=0,"","土")))))))</f>
        <v/>
      </c>
      <c r="AT13" s="66" t="str">
        <f>IF(AT12=1,"日",IF(AT12=2,"月",IF(AT12=3,"火",IF(AT12=4,"水",IF(AT12=5,"木",IF(AT12=6,"金",IF(AT12=0,"","土")))))))</f>
        <v/>
      </c>
      <c r="AU13" s="131"/>
      <c r="AV13" s="132"/>
      <c r="AW13" s="131"/>
      <c r="AX13" s="132"/>
      <c r="AY13" s="134"/>
      <c r="AZ13" s="134"/>
      <c r="BA13" s="134"/>
      <c r="BB13" s="134"/>
      <c r="BC13" s="134"/>
      <c r="BD13" s="134"/>
    </row>
    <row r="14" spans="1:57" ht="39.950000000000003" customHeight="1">
      <c r="A14" s="1"/>
      <c r="B14" s="113">
        <f>ROW()-13</f>
        <v>1</v>
      </c>
      <c r="C14" s="174" t="s">
        <v>2</v>
      </c>
      <c r="D14" s="175"/>
      <c r="E14" s="176" t="s">
        <v>49</v>
      </c>
      <c r="F14" s="177"/>
      <c r="G14" s="178" t="s">
        <v>50</v>
      </c>
      <c r="H14" s="179"/>
      <c r="I14" s="179"/>
      <c r="J14" s="179"/>
      <c r="K14" s="175"/>
      <c r="L14" s="180" t="s">
        <v>51</v>
      </c>
      <c r="M14" s="181"/>
      <c r="N14" s="181"/>
      <c r="O14" s="182"/>
      <c r="P14" s="91">
        <v>8</v>
      </c>
      <c r="Q14" s="92">
        <v>8</v>
      </c>
      <c r="R14" s="92"/>
      <c r="S14" s="92"/>
      <c r="T14" s="92">
        <v>8</v>
      </c>
      <c r="U14" s="92">
        <v>8</v>
      </c>
      <c r="V14" s="93">
        <v>8</v>
      </c>
      <c r="W14" s="91">
        <v>8</v>
      </c>
      <c r="X14" s="92">
        <v>8</v>
      </c>
      <c r="Y14" s="92"/>
      <c r="Z14" s="92"/>
      <c r="AA14" s="92">
        <v>8</v>
      </c>
      <c r="AB14" s="92">
        <v>8</v>
      </c>
      <c r="AC14" s="93">
        <v>8</v>
      </c>
      <c r="AD14" s="91">
        <v>8</v>
      </c>
      <c r="AE14" s="92">
        <v>8</v>
      </c>
      <c r="AF14" s="92"/>
      <c r="AG14" s="92"/>
      <c r="AH14" s="92">
        <v>8</v>
      </c>
      <c r="AI14" s="92">
        <v>8</v>
      </c>
      <c r="AJ14" s="93">
        <v>8</v>
      </c>
      <c r="AK14" s="91">
        <v>8</v>
      </c>
      <c r="AL14" s="92">
        <v>8</v>
      </c>
      <c r="AM14" s="92"/>
      <c r="AN14" s="92"/>
      <c r="AO14" s="92">
        <v>8</v>
      </c>
      <c r="AP14" s="92">
        <v>8</v>
      </c>
      <c r="AQ14" s="93">
        <v>8</v>
      </c>
      <c r="AR14" s="91"/>
      <c r="AS14" s="92"/>
      <c r="AT14" s="93"/>
      <c r="AU14" s="183">
        <f>IF($AZ$3="４週",SUM(P14:AQ14),IF($AZ$3="暦月",SUM(P14:AT14),""))</f>
        <v>160</v>
      </c>
      <c r="AV14" s="184"/>
      <c r="AW14" s="185">
        <f t="shared" ref="AW14:AW31" si="1">IF($AZ$3="４週",AU14/4,IF($AZ$3="暦月",AU14/($AZ$7/7),""))</f>
        <v>40</v>
      </c>
      <c r="AX14" s="186"/>
      <c r="AY14" s="155"/>
      <c r="AZ14" s="156"/>
      <c r="BA14" s="156"/>
      <c r="BB14" s="156"/>
      <c r="BC14" s="156"/>
      <c r="BD14" s="157"/>
    </row>
    <row r="15" spans="1:57" ht="39.950000000000003" customHeight="1">
      <c r="A15" s="1"/>
      <c r="B15" s="60">
        <f t="shared" ref="B15:B31" si="2">ROW()-13</f>
        <v>2</v>
      </c>
      <c r="C15" s="158" t="s">
        <v>88</v>
      </c>
      <c r="D15" s="159"/>
      <c r="E15" s="160" t="s">
        <v>49</v>
      </c>
      <c r="F15" s="161"/>
      <c r="G15" s="162" t="s">
        <v>83</v>
      </c>
      <c r="H15" s="163"/>
      <c r="I15" s="163"/>
      <c r="J15" s="163"/>
      <c r="K15" s="159"/>
      <c r="L15" s="164" t="s">
        <v>77</v>
      </c>
      <c r="M15" s="165"/>
      <c r="N15" s="165"/>
      <c r="O15" s="166"/>
      <c r="P15" s="94">
        <v>8</v>
      </c>
      <c r="Q15" s="95">
        <v>8</v>
      </c>
      <c r="R15" s="95"/>
      <c r="S15" s="95"/>
      <c r="T15" s="95">
        <v>8</v>
      </c>
      <c r="U15" s="95">
        <v>8</v>
      </c>
      <c r="V15" s="96">
        <v>8</v>
      </c>
      <c r="W15" s="94">
        <v>8</v>
      </c>
      <c r="X15" s="95">
        <v>8</v>
      </c>
      <c r="Y15" s="95"/>
      <c r="Z15" s="95"/>
      <c r="AA15" s="95">
        <v>8</v>
      </c>
      <c r="AB15" s="95">
        <v>8</v>
      </c>
      <c r="AC15" s="96">
        <v>8</v>
      </c>
      <c r="AD15" s="94">
        <v>8</v>
      </c>
      <c r="AE15" s="95">
        <v>8</v>
      </c>
      <c r="AF15" s="95"/>
      <c r="AG15" s="95"/>
      <c r="AH15" s="95">
        <v>8</v>
      </c>
      <c r="AI15" s="95">
        <v>8</v>
      </c>
      <c r="AJ15" s="96">
        <v>8</v>
      </c>
      <c r="AK15" s="94">
        <v>8</v>
      </c>
      <c r="AL15" s="95">
        <v>8</v>
      </c>
      <c r="AM15" s="95"/>
      <c r="AN15" s="95"/>
      <c r="AO15" s="95">
        <v>8</v>
      </c>
      <c r="AP15" s="95">
        <v>8</v>
      </c>
      <c r="AQ15" s="96">
        <v>8</v>
      </c>
      <c r="AR15" s="94"/>
      <c r="AS15" s="95"/>
      <c r="AT15" s="96"/>
      <c r="AU15" s="167">
        <f>IF($AZ$3="４週",SUM(P15:AQ15),IF($AZ$3="暦月",SUM(P15:AT15),""))</f>
        <v>160</v>
      </c>
      <c r="AV15" s="168"/>
      <c r="AW15" s="169">
        <f t="shared" si="1"/>
        <v>40</v>
      </c>
      <c r="AX15" s="170"/>
      <c r="AY15" s="171"/>
      <c r="AZ15" s="172"/>
      <c r="BA15" s="172"/>
      <c r="BB15" s="172"/>
      <c r="BC15" s="172"/>
      <c r="BD15" s="173"/>
    </row>
    <row r="16" spans="1:57" ht="39.950000000000003" customHeight="1">
      <c r="A16" s="1"/>
      <c r="B16" s="60">
        <f t="shared" si="2"/>
        <v>3</v>
      </c>
      <c r="C16" s="158" t="s">
        <v>88</v>
      </c>
      <c r="D16" s="159"/>
      <c r="E16" s="160" t="s">
        <v>49</v>
      </c>
      <c r="F16" s="161"/>
      <c r="G16" s="162" t="s">
        <v>90</v>
      </c>
      <c r="H16" s="163"/>
      <c r="I16" s="163"/>
      <c r="J16" s="163"/>
      <c r="K16" s="159"/>
      <c r="L16" s="164" t="s">
        <v>59</v>
      </c>
      <c r="M16" s="165"/>
      <c r="N16" s="165"/>
      <c r="O16" s="166"/>
      <c r="P16" s="94">
        <v>8</v>
      </c>
      <c r="Q16" s="95">
        <v>8</v>
      </c>
      <c r="R16" s="95"/>
      <c r="S16" s="95"/>
      <c r="T16" s="95">
        <v>8</v>
      </c>
      <c r="U16" s="95">
        <v>8</v>
      </c>
      <c r="V16" s="96">
        <v>8</v>
      </c>
      <c r="W16" s="94">
        <v>8</v>
      </c>
      <c r="X16" s="95">
        <v>8</v>
      </c>
      <c r="Y16" s="95"/>
      <c r="Z16" s="95"/>
      <c r="AA16" s="95">
        <v>8</v>
      </c>
      <c r="AB16" s="95">
        <v>8</v>
      </c>
      <c r="AC16" s="96">
        <v>8</v>
      </c>
      <c r="AD16" s="94">
        <v>8</v>
      </c>
      <c r="AE16" s="95">
        <v>8</v>
      </c>
      <c r="AF16" s="95"/>
      <c r="AG16" s="95"/>
      <c r="AH16" s="95">
        <v>8</v>
      </c>
      <c r="AI16" s="95">
        <v>8</v>
      </c>
      <c r="AJ16" s="96">
        <v>8</v>
      </c>
      <c r="AK16" s="94">
        <v>8</v>
      </c>
      <c r="AL16" s="95">
        <v>8</v>
      </c>
      <c r="AM16" s="95"/>
      <c r="AN16" s="95"/>
      <c r="AO16" s="95">
        <v>8</v>
      </c>
      <c r="AP16" s="95">
        <v>8</v>
      </c>
      <c r="AQ16" s="96">
        <v>8</v>
      </c>
      <c r="AR16" s="94"/>
      <c r="AS16" s="95"/>
      <c r="AT16" s="96"/>
      <c r="AU16" s="167">
        <f>IF($AZ$3="４週",SUM(P16:AQ16),IF($AZ$3="暦月",SUM(P16:AT16),""))</f>
        <v>160</v>
      </c>
      <c r="AV16" s="168"/>
      <c r="AW16" s="169">
        <f t="shared" si="1"/>
        <v>40</v>
      </c>
      <c r="AX16" s="170"/>
      <c r="AY16" s="171"/>
      <c r="AZ16" s="172"/>
      <c r="BA16" s="172"/>
      <c r="BB16" s="172"/>
      <c r="BC16" s="172"/>
      <c r="BD16" s="173"/>
    </row>
    <row r="17" spans="1:56" ht="39.950000000000003" customHeight="1">
      <c r="A17" s="1"/>
      <c r="B17" s="60">
        <f t="shared" si="2"/>
        <v>4</v>
      </c>
      <c r="C17" s="158" t="s">
        <v>88</v>
      </c>
      <c r="D17" s="159"/>
      <c r="E17" s="160" t="s">
        <v>49</v>
      </c>
      <c r="F17" s="161"/>
      <c r="G17" s="162" t="s">
        <v>91</v>
      </c>
      <c r="H17" s="163"/>
      <c r="I17" s="163"/>
      <c r="J17" s="163"/>
      <c r="K17" s="159"/>
      <c r="L17" s="164" t="s">
        <v>61</v>
      </c>
      <c r="M17" s="165"/>
      <c r="N17" s="165"/>
      <c r="O17" s="166"/>
      <c r="P17" s="94">
        <v>8</v>
      </c>
      <c r="Q17" s="95">
        <v>8</v>
      </c>
      <c r="R17" s="95"/>
      <c r="S17" s="95"/>
      <c r="T17" s="95">
        <v>8</v>
      </c>
      <c r="U17" s="95">
        <v>8</v>
      </c>
      <c r="V17" s="96">
        <v>8</v>
      </c>
      <c r="W17" s="94">
        <v>8</v>
      </c>
      <c r="X17" s="95">
        <v>8</v>
      </c>
      <c r="Y17" s="95"/>
      <c r="Z17" s="95"/>
      <c r="AA17" s="95">
        <v>8</v>
      </c>
      <c r="AB17" s="95">
        <v>8</v>
      </c>
      <c r="AC17" s="96">
        <v>8</v>
      </c>
      <c r="AD17" s="94">
        <v>8</v>
      </c>
      <c r="AE17" s="95">
        <v>8</v>
      </c>
      <c r="AF17" s="95"/>
      <c r="AG17" s="95"/>
      <c r="AH17" s="95">
        <v>8</v>
      </c>
      <c r="AI17" s="95">
        <v>8</v>
      </c>
      <c r="AJ17" s="96">
        <v>8</v>
      </c>
      <c r="AK17" s="94">
        <v>8</v>
      </c>
      <c r="AL17" s="95">
        <v>8</v>
      </c>
      <c r="AM17" s="95"/>
      <c r="AN17" s="95"/>
      <c r="AO17" s="95">
        <v>8</v>
      </c>
      <c r="AP17" s="95">
        <v>8</v>
      </c>
      <c r="AQ17" s="96">
        <v>8</v>
      </c>
      <c r="AR17" s="94"/>
      <c r="AS17" s="95"/>
      <c r="AT17" s="96"/>
      <c r="AU17" s="167">
        <f>IF($AZ$3="４週",SUM(P17:AQ17),IF($AZ$3="暦月",SUM(P17:AT17),""))</f>
        <v>160</v>
      </c>
      <c r="AV17" s="168"/>
      <c r="AW17" s="169">
        <f t="shared" si="1"/>
        <v>40</v>
      </c>
      <c r="AX17" s="170"/>
      <c r="AY17" s="171"/>
      <c r="AZ17" s="172"/>
      <c r="BA17" s="172"/>
      <c r="BB17" s="172"/>
      <c r="BC17" s="172"/>
      <c r="BD17" s="173"/>
    </row>
    <row r="18" spans="1:56" ht="39.950000000000003" customHeight="1">
      <c r="A18" s="1"/>
      <c r="B18" s="60">
        <f t="shared" si="2"/>
        <v>5</v>
      </c>
      <c r="C18" s="158" t="s">
        <v>88</v>
      </c>
      <c r="D18" s="159"/>
      <c r="E18" s="160" t="s">
        <v>93</v>
      </c>
      <c r="F18" s="161"/>
      <c r="G18" s="162" t="s">
        <v>87</v>
      </c>
      <c r="H18" s="163"/>
      <c r="I18" s="163"/>
      <c r="J18" s="163"/>
      <c r="K18" s="159"/>
      <c r="L18" s="164" t="s">
        <v>60</v>
      </c>
      <c r="M18" s="165"/>
      <c r="N18" s="165"/>
      <c r="O18" s="166"/>
      <c r="P18" s="94">
        <v>4</v>
      </c>
      <c r="Q18" s="95">
        <v>4</v>
      </c>
      <c r="R18" s="95"/>
      <c r="S18" s="95"/>
      <c r="T18" s="95">
        <v>4</v>
      </c>
      <c r="U18" s="95">
        <v>4</v>
      </c>
      <c r="V18" s="96">
        <v>4</v>
      </c>
      <c r="W18" s="94">
        <v>4</v>
      </c>
      <c r="X18" s="95">
        <v>4</v>
      </c>
      <c r="Y18" s="95"/>
      <c r="Z18" s="95"/>
      <c r="AA18" s="95">
        <v>4</v>
      </c>
      <c r="AB18" s="95">
        <v>4</v>
      </c>
      <c r="AC18" s="96">
        <v>4</v>
      </c>
      <c r="AD18" s="94">
        <v>4</v>
      </c>
      <c r="AE18" s="95">
        <v>4</v>
      </c>
      <c r="AF18" s="95"/>
      <c r="AG18" s="95"/>
      <c r="AH18" s="95">
        <v>4</v>
      </c>
      <c r="AI18" s="95">
        <v>4</v>
      </c>
      <c r="AJ18" s="96">
        <v>4</v>
      </c>
      <c r="AK18" s="94">
        <v>4</v>
      </c>
      <c r="AL18" s="95">
        <v>4</v>
      </c>
      <c r="AM18" s="95"/>
      <c r="AN18" s="95"/>
      <c r="AO18" s="95">
        <v>4</v>
      </c>
      <c r="AP18" s="95">
        <v>4</v>
      </c>
      <c r="AQ18" s="96">
        <v>4</v>
      </c>
      <c r="AR18" s="94"/>
      <c r="AS18" s="95"/>
      <c r="AT18" s="96"/>
      <c r="AU18" s="167">
        <f t="shared" ref="AU18:AU31" si="3">IF($AZ$3="４週",SUM(P18:AQ18),IF($AZ$3="暦月",SUM(P18:AT18),""))</f>
        <v>80</v>
      </c>
      <c r="AV18" s="168"/>
      <c r="AW18" s="169">
        <f t="shared" si="1"/>
        <v>20</v>
      </c>
      <c r="AX18" s="170"/>
      <c r="AY18" s="171"/>
      <c r="AZ18" s="172"/>
      <c r="BA18" s="172"/>
      <c r="BB18" s="172"/>
      <c r="BC18" s="172"/>
      <c r="BD18" s="173"/>
    </row>
    <row r="19" spans="1:56" ht="39.950000000000003" customHeight="1">
      <c r="A19" s="1"/>
      <c r="B19" s="60">
        <f t="shared" si="2"/>
        <v>6</v>
      </c>
      <c r="C19" s="158"/>
      <c r="D19" s="159"/>
      <c r="E19" s="160"/>
      <c r="F19" s="161"/>
      <c r="G19" s="162"/>
      <c r="H19" s="163"/>
      <c r="I19" s="163"/>
      <c r="J19" s="163"/>
      <c r="K19" s="159"/>
      <c r="L19" s="164"/>
      <c r="M19" s="165"/>
      <c r="N19" s="165"/>
      <c r="O19" s="166"/>
      <c r="P19" s="94"/>
      <c r="Q19" s="95"/>
      <c r="R19" s="95"/>
      <c r="S19" s="95"/>
      <c r="T19" s="95"/>
      <c r="U19" s="95"/>
      <c r="V19" s="96"/>
      <c r="W19" s="94"/>
      <c r="X19" s="95"/>
      <c r="Y19" s="95"/>
      <c r="Z19" s="95"/>
      <c r="AA19" s="95"/>
      <c r="AB19" s="95"/>
      <c r="AC19" s="96"/>
      <c r="AD19" s="94"/>
      <c r="AE19" s="95"/>
      <c r="AF19" s="95"/>
      <c r="AG19" s="95"/>
      <c r="AH19" s="95"/>
      <c r="AI19" s="95"/>
      <c r="AJ19" s="96"/>
      <c r="AK19" s="94"/>
      <c r="AL19" s="95"/>
      <c r="AM19" s="95"/>
      <c r="AN19" s="95"/>
      <c r="AO19" s="95"/>
      <c r="AP19" s="95"/>
      <c r="AQ19" s="96"/>
      <c r="AR19" s="94"/>
      <c r="AS19" s="95"/>
      <c r="AT19" s="96"/>
      <c r="AU19" s="167">
        <f t="shared" si="3"/>
        <v>0</v>
      </c>
      <c r="AV19" s="168"/>
      <c r="AW19" s="169">
        <f t="shared" si="1"/>
        <v>0</v>
      </c>
      <c r="AX19" s="170"/>
      <c r="AY19" s="171"/>
      <c r="AZ19" s="172"/>
      <c r="BA19" s="172"/>
      <c r="BB19" s="172"/>
      <c r="BC19" s="172"/>
      <c r="BD19" s="173"/>
    </row>
    <row r="20" spans="1:56" ht="39.950000000000003" customHeight="1">
      <c r="A20" s="1"/>
      <c r="B20" s="60">
        <f t="shared" si="2"/>
        <v>7</v>
      </c>
      <c r="C20" s="158"/>
      <c r="D20" s="159"/>
      <c r="E20" s="160"/>
      <c r="F20" s="161"/>
      <c r="G20" s="162"/>
      <c r="H20" s="163"/>
      <c r="I20" s="163"/>
      <c r="J20" s="163"/>
      <c r="K20" s="159"/>
      <c r="L20" s="164"/>
      <c r="M20" s="165"/>
      <c r="N20" s="165"/>
      <c r="O20" s="166"/>
      <c r="P20" s="94"/>
      <c r="Q20" s="95"/>
      <c r="R20" s="95"/>
      <c r="S20" s="95"/>
      <c r="T20" s="95"/>
      <c r="U20" s="95"/>
      <c r="V20" s="96"/>
      <c r="W20" s="94"/>
      <c r="X20" s="95"/>
      <c r="Y20" s="95"/>
      <c r="Z20" s="95"/>
      <c r="AA20" s="95"/>
      <c r="AB20" s="95"/>
      <c r="AC20" s="96"/>
      <c r="AD20" s="94"/>
      <c r="AE20" s="95"/>
      <c r="AF20" s="95"/>
      <c r="AG20" s="95"/>
      <c r="AH20" s="95"/>
      <c r="AI20" s="95"/>
      <c r="AJ20" s="96"/>
      <c r="AK20" s="94"/>
      <c r="AL20" s="95"/>
      <c r="AM20" s="95"/>
      <c r="AN20" s="95"/>
      <c r="AO20" s="95"/>
      <c r="AP20" s="95"/>
      <c r="AQ20" s="96"/>
      <c r="AR20" s="94"/>
      <c r="AS20" s="95"/>
      <c r="AT20" s="96"/>
      <c r="AU20" s="167">
        <f>IF($AZ$3="４週",SUM(P20:AQ20),IF($AZ$3="暦月",SUM(P20:AT20),""))</f>
        <v>0</v>
      </c>
      <c r="AV20" s="168"/>
      <c r="AW20" s="169">
        <f t="shared" si="1"/>
        <v>0</v>
      </c>
      <c r="AX20" s="170"/>
      <c r="AY20" s="171"/>
      <c r="AZ20" s="172"/>
      <c r="BA20" s="172"/>
      <c r="BB20" s="172"/>
      <c r="BC20" s="172"/>
      <c r="BD20" s="173"/>
    </row>
    <row r="21" spans="1:56" ht="39.950000000000003" customHeight="1">
      <c r="A21" s="1"/>
      <c r="B21" s="60">
        <f t="shared" si="2"/>
        <v>8</v>
      </c>
      <c r="C21" s="158"/>
      <c r="D21" s="159"/>
      <c r="E21" s="160"/>
      <c r="F21" s="161"/>
      <c r="G21" s="162"/>
      <c r="H21" s="163"/>
      <c r="I21" s="163"/>
      <c r="J21" s="163"/>
      <c r="K21" s="159"/>
      <c r="L21" s="164"/>
      <c r="M21" s="165"/>
      <c r="N21" s="165"/>
      <c r="O21" s="166"/>
      <c r="P21" s="94"/>
      <c r="Q21" s="95"/>
      <c r="R21" s="95"/>
      <c r="S21" s="95"/>
      <c r="T21" s="95"/>
      <c r="U21" s="95"/>
      <c r="V21" s="96"/>
      <c r="W21" s="94"/>
      <c r="X21" s="95"/>
      <c r="Y21" s="95"/>
      <c r="Z21" s="95"/>
      <c r="AA21" s="95"/>
      <c r="AB21" s="95"/>
      <c r="AC21" s="96"/>
      <c r="AD21" s="94"/>
      <c r="AE21" s="95"/>
      <c r="AF21" s="95"/>
      <c r="AG21" s="95"/>
      <c r="AH21" s="95"/>
      <c r="AI21" s="95"/>
      <c r="AJ21" s="96"/>
      <c r="AK21" s="94"/>
      <c r="AL21" s="95"/>
      <c r="AM21" s="95"/>
      <c r="AN21" s="95"/>
      <c r="AO21" s="95"/>
      <c r="AP21" s="95"/>
      <c r="AQ21" s="96"/>
      <c r="AR21" s="94"/>
      <c r="AS21" s="95"/>
      <c r="AT21" s="96"/>
      <c r="AU21" s="167">
        <f t="shared" si="3"/>
        <v>0</v>
      </c>
      <c r="AV21" s="168"/>
      <c r="AW21" s="169">
        <f t="shared" si="1"/>
        <v>0</v>
      </c>
      <c r="AX21" s="170"/>
      <c r="AY21" s="171"/>
      <c r="AZ21" s="172"/>
      <c r="BA21" s="172"/>
      <c r="BB21" s="172"/>
      <c r="BC21" s="172"/>
      <c r="BD21" s="173"/>
    </row>
    <row r="22" spans="1:56" ht="39.950000000000003" customHeight="1">
      <c r="A22" s="1"/>
      <c r="B22" s="60">
        <f t="shared" si="2"/>
        <v>9</v>
      </c>
      <c r="C22" s="158"/>
      <c r="D22" s="159"/>
      <c r="E22" s="160"/>
      <c r="F22" s="161"/>
      <c r="G22" s="162"/>
      <c r="H22" s="163"/>
      <c r="I22" s="163"/>
      <c r="J22" s="163"/>
      <c r="K22" s="159"/>
      <c r="L22" s="164"/>
      <c r="M22" s="165"/>
      <c r="N22" s="165"/>
      <c r="O22" s="166"/>
      <c r="P22" s="94"/>
      <c r="Q22" s="95"/>
      <c r="R22" s="95"/>
      <c r="S22" s="95"/>
      <c r="T22" s="95"/>
      <c r="U22" s="95"/>
      <c r="V22" s="96"/>
      <c r="W22" s="94"/>
      <c r="X22" s="95"/>
      <c r="Y22" s="95"/>
      <c r="Z22" s="95"/>
      <c r="AA22" s="95"/>
      <c r="AB22" s="95"/>
      <c r="AC22" s="96"/>
      <c r="AD22" s="94"/>
      <c r="AE22" s="95"/>
      <c r="AF22" s="95"/>
      <c r="AG22" s="95"/>
      <c r="AH22" s="95"/>
      <c r="AI22" s="95"/>
      <c r="AJ22" s="96"/>
      <c r="AK22" s="94"/>
      <c r="AL22" s="95"/>
      <c r="AM22" s="95"/>
      <c r="AN22" s="95"/>
      <c r="AO22" s="95"/>
      <c r="AP22" s="95"/>
      <c r="AQ22" s="96"/>
      <c r="AR22" s="94"/>
      <c r="AS22" s="95"/>
      <c r="AT22" s="96"/>
      <c r="AU22" s="167">
        <f t="shared" si="3"/>
        <v>0</v>
      </c>
      <c r="AV22" s="168"/>
      <c r="AW22" s="169">
        <f t="shared" si="1"/>
        <v>0</v>
      </c>
      <c r="AX22" s="170"/>
      <c r="AY22" s="171"/>
      <c r="AZ22" s="172"/>
      <c r="BA22" s="172"/>
      <c r="BB22" s="172"/>
      <c r="BC22" s="172"/>
      <c r="BD22" s="173"/>
    </row>
    <row r="23" spans="1:56" ht="39.950000000000003" customHeight="1">
      <c r="A23" s="1"/>
      <c r="B23" s="60">
        <f t="shared" si="2"/>
        <v>10</v>
      </c>
      <c r="C23" s="158"/>
      <c r="D23" s="159"/>
      <c r="E23" s="160"/>
      <c r="F23" s="161"/>
      <c r="G23" s="162"/>
      <c r="H23" s="163"/>
      <c r="I23" s="163"/>
      <c r="J23" s="163"/>
      <c r="K23" s="159"/>
      <c r="L23" s="164"/>
      <c r="M23" s="165"/>
      <c r="N23" s="165"/>
      <c r="O23" s="166"/>
      <c r="P23" s="94"/>
      <c r="Q23" s="95"/>
      <c r="R23" s="95"/>
      <c r="S23" s="95"/>
      <c r="T23" s="95"/>
      <c r="U23" s="95"/>
      <c r="V23" s="96"/>
      <c r="W23" s="94"/>
      <c r="X23" s="95"/>
      <c r="Y23" s="95"/>
      <c r="Z23" s="95"/>
      <c r="AA23" s="95"/>
      <c r="AB23" s="95"/>
      <c r="AC23" s="96"/>
      <c r="AD23" s="94"/>
      <c r="AE23" s="95"/>
      <c r="AF23" s="95"/>
      <c r="AG23" s="95"/>
      <c r="AH23" s="95"/>
      <c r="AI23" s="95"/>
      <c r="AJ23" s="96"/>
      <c r="AK23" s="94"/>
      <c r="AL23" s="95"/>
      <c r="AM23" s="95"/>
      <c r="AN23" s="95"/>
      <c r="AO23" s="95"/>
      <c r="AP23" s="95"/>
      <c r="AQ23" s="96"/>
      <c r="AR23" s="94"/>
      <c r="AS23" s="95"/>
      <c r="AT23" s="96"/>
      <c r="AU23" s="167">
        <f t="shared" si="3"/>
        <v>0</v>
      </c>
      <c r="AV23" s="168"/>
      <c r="AW23" s="169">
        <f t="shared" si="1"/>
        <v>0</v>
      </c>
      <c r="AX23" s="170"/>
      <c r="AY23" s="171"/>
      <c r="AZ23" s="172"/>
      <c r="BA23" s="172"/>
      <c r="BB23" s="172"/>
      <c r="BC23" s="172"/>
      <c r="BD23" s="173"/>
    </row>
    <row r="24" spans="1:56" ht="39.950000000000003" customHeight="1">
      <c r="A24" s="1"/>
      <c r="B24" s="60">
        <f t="shared" si="2"/>
        <v>11</v>
      </c>
      <c r="C24" s="158"/>
      <c r="D24" s="159"/>
      <c r="E24" s="160"/>
      <c r="F24" s="161"/>
      <c r="G24" s="162"/>
      <c r="H24" s="163"/>
      <c r="I24" s="163"/>
      <c r="J24" s="163"/>
      <c r="K24" s="159"/>
      <c r="L24" s="164"/>
      <c r="M24" s="165"/>
      <c r="N24" s="165"/>
      <c r="O24" s="166"/>
      <c r="P24" s="94"/>
      <c r="Q24" s="95"/>
      <c r="R24" s="95"/>
      <c r="S24" s="95"/>
      <c r="T24" s="95"/>
      <c r="U24" s="95"/>
      <c r="V24" s="96"/>
      <c r="W24" s="94"/>
      <c r="X24" s="95"/>
      <c r="Y24" s="95"/>
      <c r="Z24" s="95"/>
      <c r="AA24" s="95"/>
      <c r="AB24" s="95"/>
      <c r="AC24" s="96"/>
      <c r="AD24" s="94"/>
      <c r="AE24" s="95"/>
      <c r="AF24" s="95"/>
      <c r="AG24" s="95"/>
      <c r="AH24" s="95"/>
      <c r="AI24" s="95"/>
      <c r="AJ24" s="96"/>
      <c r="AK24" s="94"/>
      <c r="AL24" s="95"/>
      <c r="AM24" s="95"/>
      <c r="AN24" s="95"/>
      <c r="AO24" s="95"/>
      <c r="AP24" s="95"/>
      <c r="AQ24" s="96"/>
      <c r="AR24" s="94"/>
      <c r="AS24" s="95"/>
      <c r="AT24" s="96"/>
      <c r="AU24" s="167">
        <f t="shared" si="3"/>
        <v>0</v>
      </c>
      <c r="AV24" s="168"/>
      <c r="AW24" s="169">
        <f t="shared" si="1"/>
        <v>0</v>
      </c>
      <c r="AX24" s="170"/>
      <c r="AY24" s="171"/>
      <c r="AZ24" s="172"/>
      <c r="BA24" s="172"/>
      <c r="BB24" s="172"/>
      <c r="BC24" s="172"/>
      <c r="BD24" s="173"/>
    </row>
    <row r="25" spans="1:56" ht="39.950000000000003" customHeight="1">
      <c r="A25" s="1"/>
      <c r="B25" s="60">
        <f t="shared" si="2"/>
        <v>12</v>
      </c>
      <c r="C25" s="158"/>
      <c r="D25" s="159"/>
      <c r="E25" s="160"/>
      <c r="F25" s="161"/>
      <c r="G25" s="162"/>
      <c r="H25" s="163"/>
      <c r="I25" s="163"/>
      <c r="J25" s="163"/>
      <c r="K25" s="159"/>
      <c r="L25" s="164"/>
      <c r="M25" s="165"/>
      <c r="N25" s="165"/>
      <c r="O25" s="166"/>
      <c r="P25" s="94"/>
      <c r="Q25" s="95"/>
      <c r="R25" s="95"/>
      <c r="S25" s="95"/>
      <c r="T25" s="95"/>
      <c r="U25" s="95"/>
      <c r="V25" s="96"/>
      <c r="W25" s="94"/>
      <c r="X25" s="95"/>
      <c r="Y25" s="95"/>
      <c r="Z25" s="95"/>
      <c r="AA25" s="95"/>
      <c r="AB25" s="95"/>
      <c r="AC25" s="96"/>
      <c r="AD25" s="94"/>
      <c r="AE25" s="95"/>
      <c r="AF25" s="95"/>
      <c r="AG25" s="95"/>
      <c r="AH25" s="95"/>
      <c r="AI25" s="95"/>
      <c r="AJ25" s="96"/>
      <c r="AK25" s="94"/>
      <c r="AL25" s="95"/>
      <c r="AM25" s="95"/>
      <c r="AN25" s="95"/>
      <c r="AO25" s="95"/>
      <c r="AP25" s="95"/>
      <c r="AQ25" s="96"/>
      <c r="AR25" s="94"/>
      <c r="AS25" s="95"/>
      <c r="AT25" s="96"/>
      <c r="AU25" s="167">
        <f t="shared" si="3"/>
        <v>0</v>
      </c>
      <c r="AV25" s="168"/>
      <c r="AW25" s="169">
        <f t="shared" si="1"/>
        <v>0</v>
      </c>
      <c r="AX25" s="170"/>
      <c r="AY25" s="171"/>
      <c r="AZ25" s="172"/>
      <c r="BA25" s="172"/>
      <c r="BB25" s="172"/>
      <c r="BC25" s="172"/>
      <c r="BD25" s="173"/>
    </row>
    <row r="26" spans="1:56" ht="39.950000000000003" customHeight="1">
      <c r="A26" s="1"/>
      <c r="B26" s="60">
        <f t="shared" si="2"/>
        <v>13</v>
      </c>
      <c r="C26" s="158"/>
      <c r="D26" s="159"/>
      <c r="E26" s="160"/>
      <c r="F26" s="161"/>
      <c r="G26" s="162"/>
      <c r="H26" s="163"/>
      <c r="I26" s="163"/>
      <c r="J26" s="163"/>
      <c r="K26" s="159"/>
      <c r="L26" s="164"/>
      <c r="M26" s="165"/>
      <c r="N26" s="165"/>
      <c r="O26" s="166"/>
      <c r="P26" s="94"/>
      <c r="Q26" s="95"/>
      <c r="R26" s="95"/>
      <c r="S26" s="95"/>
      <c r="T26" s="95"/>
      <c r="U26" s="95"/>
      <c r="V26" s="96"/>
      <c r="W26" s="94"/>
      <c r="X26" s="95"/>
      <c r="Y26" s="95"/>
      <c r="Z26" s="95"/>
      <c r="AA26" s="95"/>
      <c r="AB26" s="95"/>
      <c r="AC26" s="96"/>
      <c r="AD26" s="94"/>
      <c r="AE26" s="95"/>
      <c r="AF26" s="95"/>
      <c r="AG26" s="95"/>
      <c r="AH26" s="95"/>
      <c r="AI26" s="95"/>
      <c r="AJ26" s="96"/>
      <c r="AK26" s="94"/>
      <c r="AL26" s="95"/>
      <c r="AM26" s="95"/>
      <c r="AN26" s="95"/>
      <c r="AO26" s="95"/>
      <c r="AP26" s="95"/>
      <c r="AQ26" s="96"/>
      <c r="AR26" s="94"/>
      <c r="AS26" s="95"/>
      <c r="AT26" s="96"/>
      <c r="AU26" s="167">
        <f t="shared" si="3"/>
        <v>0</v>
      </c>
      <c r="AV26" s="168"/>
      <c r="AW26" s="169">
        <f t="shared" si="1"/>
        <v>0</v>
      </c>
      <c r="AX26" s="170"/>
      <c r="AY26" s="171"/>
      <c r="AZ26" s="172"/>
      <c r="BA26" s="172"/>
      <c r="BB26" s="172"/>
      <c r="BC26" s="172"/>
      <c r="BD26" s="173"/>
    </row>
    <row r="27" spans="1:56" ht="39.950000000000003" customHeight="1">
      <c r="A27" s="1"/>
      <c r="B27" s="60">
        <f t="shared" si="2"/>
        <v>14</v>
      </c>
      <c r="C27" s="158"/>
      <c r="D27" s="159"/>
      <c r="E27" s="160"/>
      <c r="F27" s="161"/>
      <c r="G27" s="162"/>
      <c r="H27" s="163"/>
      <c r="I27" s="163"/>
      <c r="J27" s="163"/>
      <c r="K27" s="159"/>
      <c r="L27" s="164"/>
      <c r="M27" s="165"/>
      <c r="N27" s="165"/>
      <c r="O27" s="166"/>
      <c r="P27" s="94"/>
      <c r="Q27" s="95"/>
      <c r="R27" s="95"/>
      <c r="S27" s="95"/>
      <c r="T27" s="95"/>
      <c r="U27" s="95"/>
      <c r="V27" s="96"/>
      <c r="W27" s="94"/>
      <c r="X27" s="95"/>
      <c r="Y27" s="95"/>
      <c r="Z27" s="95"/>
      <c r="AA27" s="95"/>
      <c r="AB27" s="95"/>
      <c r="AC27" s="96"/>
      <c r="AD27" s="94"/>
      <c r="AE27" s="95"/>
      <c r="AF27" s="95"/>
      <c r="AG27" s="95"/>
      <c r="AH27" s="95"/>
      <c r="AI27" s="95"/>
      <c r="AJ27" s="96"/>
      <c r="AK27" s="94"/>
      <c r="AL27" s="95"/>
      <c r="AM27" s="95"/>
      <c r="AN27" s="95"/>
      <c r="AO27" s="95"/>
      <c r="AP27" s="95"/>
      <c r="AQ27" s="96"/>
      <c r="AR27" s="94"/>
      <c r="AS27" s="95"/>
      <c r="AT27" s="96"/>
      <c r="AU27" s="167">
        <f t="shared" si="3"/>
        <v>0</v>
      </c>
      <c r="AV27" s="168"/>
      <c r="AW27" s="169">
        <f t="shared" si="1"/>
        <v>0</v>
      </c>
      <c r="AX27" s="170"/>
      <c r="AY27" s="171"/>
      <c r="AZ27" s="172"/>
      <c r="BA27" s="172"/>
      <c r="BB27" s="172"/>
      <c r="BC27" s="172"/>
      <c r="BD27" s="173"/>
    </row>
    <row r="28" spans="1:56" ht="39.950000000000003" customHeight="1">
      <c r="A28" s="1"/>
      <c r="B28" s="60">
        <f t="shared" si="2"/>
        <v>15</v>
      </c>
      <c r="C28" s="158"/>
      <c r="D28" s="159"/>
      <c r="E28" s="160"/>
      <c r="F28" s="161"/>
      <c r="G28" s="162"/>
      <c r="H28" s="163"/>
      <c r="I28" s="163"/>
      <c r="J28" s="163"/>
      <c r="K28" s="159"/>
      <c r="L28" s="164"/>
      <c r="M28" s="165"/>
      <c r="N28" s="165"/>
      <c r="O28" s="166"/>
      <c r="P28" s="94"/>
      <c r="Q28" s="95"/>
      <c r="R28" s="95"/>
      <c r="S28" s="95"/>
      <c r="T28" s="95"/>
      <c r="U28" s="95"/>
      <c r="V28" s="96"/>
      <c r="W28" s="94"/>
      <c r="X28" s="95"/>
      <c r="Y28" s="95"/>
      <c r="Z28" s="95"/>
      <c r="AA28" s="95"/>
      <c r="AB28" s="95"/>
      <c r="AC28" s="96"/>
      <c r="AD28" s="94"/>
      <c r="AE28" s="95"/>
      <c r="AF28" s="95"/>
      <c r="AG28" s="95"/>
      <c r="AH28" s="95"/>
      <c r="AI28" s="95"/>
      <c r="AJ28" s="96"/>
      <c r="AK28" s="94"/>
      <c r="AL28" s="95"/>
      <c r="AM28" s="95"/>
      <c r="AN28" s="95"/>
      <c r="AO28" s="95"/>
      <c r="AP28" s="95"/>
      <c r="AQ28" s="96"/>
      <c r="AR28" s="94"/>
      <c r="AS28" s="95"/>
      <c r="AT28" s="96"/>
      <c r="AU28" s="167">
        <f t="shared" si="3"/>
        <v>0</v>
      </c>
      <c r="AV28" s="168"/>
      <c r="AW28" s="169">
        <f t="shared" si="1"/>
        <v>0</v>
      </c>
      <c r="AX28" s="170"/>
      <c r="AY28" s="171"/>
      <c r="AZ28" s="172"/>
      <c r="BA28" s="172"/>
      <c r="BB28" s="172"/>
      <c r="BC28" s="172"/>
      <c r="BD28" s="173"/>
    </row>
    <row r="29" spans="1:56" ht="39.950000000000003" customHeight="1">
      <c r="A29" s="1"/>
      <c r="B29" s="60">
        <f t="shared" si="2"/>
        <v>16</v>
      </c>
      <c r="C29" s="158"/>
      <c r="D29" s="159"/>
      <c r="E29" s="160"/>
      <c r="F29" s="161"/>
      <c r="G29" s="162"/>
      <c r="H29" s="163"/>
      <c r="I29" s="163"/>
      <c r="J29" s="163"/>
      <c r="K29" s="159"/>
      <c r="L29" s="164"/>
      <c r="M29" s="165"/>
      <c r="N29" s="165"/>
      <c r="O29" s="166"/>
      <c r="P29" s="94"/>
      <c r="Q29" s="95"/>
      <c r="R29" s="95"/>
      <c r="S29" s="95"/>
      <c r="T29" s="95"/>
      <c r="U29" s="95"/>
      <c r="V29" s="96"/>
      <c r="W29" s="94"/>
      <c r="X29" s="95"/>
      <c r="Y29" s="95"/>
      <c r="Z29" s="95"/>
      <c r="AA29" s="95"/>
      <c r="AB29" s="95"/>
      <c r="AC29" s="96"/>
      <c r="AD29" s="94"/>
      <c r="AE29" s="95"/>
      <c r="AF29" s="95"/>
      <c r="AG29" s="95"/>
      <c r="AH29" s="95"/>
      <c r="AI29" s="95"/>
      <c r="AJ29" s="96"/>
      <c r="AK29" s="94"/>
      <c r="AL29" s="95"/>
      <c r="AM29" s="95"/>
      <c r="AN29" s="95"/>
      <c r="AO29" s="95"/>
      <c r="AP29" s="95"/>
      <c r="AQ29" s="96"/>
      <c r="AR29" s="94"/>
      <c r="AS29" s="95"/>
      <c r="AT29" s="96"/>
      <c r="AU29" s="167">
        <f t="shared" si="3"/>
        <v>0</v>
      </c>
      <c r="AV29" s="168"/>
      <c r="AW29" s="169">
        <f t="shared" si="1"/>
        <v>0</v>
      </c>
      <c r="AX29" s="170"/>
      <c r="AY29" s="171"/>
      <c r="AZ29" s="172"/>
      <c r="BA29" s="172"/>
      <c r="BB29" s="172"/>
      <c r="BC29" s="172"/>
      <c r="BD29" s="173"/>
    </row>
    <row r="30" spans="1:56" ht="39.950000000000003" customHeight="1">
      <c r="A30" s="1"/>
      <c r="B30" s="60">
        <f t="shared" si="2"/>
        <v>17</v>
      </c>
      <c r="C30" s="158"/>
      <c r="D30" s="159"/>
      <c r="E30" s="160"/>
      <c r="F30" s="161"/>
      <c r="G30" s="162"/>
      <c r="H30" s="163"/>
      <c r="I30" s="163"/>
      <c r="J30" s="163"/>
      <c r="K30" s="159"/>
      <c r="L30" s="164"/>
      <c r="M30" s="165"/>
      <c r="N30" s="165"/>
      <c r="O30" s="166"/>
      <c r="P30" s="94"/>
      <c r="Q30" s="95"/>
      <c r="R30" s="95"/>
      <c r="S30" s="95"/>
      <c r="T30" s="95"/>
      <c r="U30" s="95"/>
      <c r="V30" s="96"/>
      <c r="W30" s="94"/>
      <c r="X30" s="95"/>
      <c r="Y30" s="95"/>
      <c r="Z30" s="95"/>
      <c r="AA30" s="95"/>
      <c r="AB30" s="95"/>
      <c r="AC30" s="96"/>
      <c r="AD30" s="94"/>
      <c r="AE30" s="95"/>
      <c r="AF30" s="95"/>
      <c r="AG30" s="95"/>
      <c r="AH30" s="95"/>
      <c r="AI30" s="95"/>
      <c r="AJ30" s="96"/>
      <c r="AK30" s="94"/>
      <c r="AL30" s="95"/>
      <c r="AM30" s="95"/>
      <c r="AN30" s="95"/>
      <c r="AO30" s="95"/>
      <c r="AP30" s="95"/>
      <c r="AQ30" s="96"/>
      <c r="AR30" s="94"/>
      <c r="AS30" s="95"/>
      <c r="AT30" s="96"/>
      <c r="AU30" s="167">
        <f t="shared" si="3"/>
        <v>0</v>
      </c>
      <c r="AV30" s="168"/>
      <c r="AW30" s="169">
        <f t="shared" si="1"/>
        <v>0</v>
      </c>
      <c r="AX30" s="170"/>
      <c r="AY30" s="171"/>
      <c r="AZ30" s="172"/>
      <c r="BA30" s="172"/>
      <c r="BB30" s="172"/>
      <c r="BC30" s="172"/>
      <c r="BD30" s="173"/>
    </row>
    <row r="31" spans="1:56" ht="39.950000000000003" customHeight="1" thickBot="1">
      <c r="A31" s="1"/>
      <c r="B31" s="61">
        <f t="shared" si="2"/>
        <v>18</v>
      </c>
      <c r="C31" s="187"/>
      <c r="D31" s="188"/>
      <c r="E31" s="189"/>
      <c r="F31" s="190"/>
      <c r="G31" s="191"/>
      <c r="H31" s="192"/>
      <c r="I31" s="192"/>
      <c r="J31" s="192"/>
      <c r="K31" s="188"/>
      <c r="L31" s="193"/>
      <c r="M31" s="194"/>
      <c r="N31" s="194"/>
      <c r="O31" s="195"/>
      <c r="P31" s="97"/>
      <c r="Q31" s="98"/>
      <c r="R31" s="98"/>
      <c r="S31" s="98"/>
      <c r="T31" s="98"/>
      <c r="U31" s="98"/>
      <c r="V31" s="99"/>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9"/>
      <c r="AU31" s="196">
        <f t="shared" si="3"/>
        <v>0</v>
      </c>
      <c r="AV31" s="197"/>
      <c r="AW31" s="198">
        <f t="shared" si="1"/>
        <v>0</v>
      </c>
      <c r="AX31" s="199"/>
      <c r="AY31" s="200"/>
      <c r="AZ31" s="201"/>
      <c r="BA31" s="201"/>
      <c r="BB31" s="201"/>
      <c r="BC31" s="201"/>
      <c r="BD31" s="202"/>
    </row>
    <row r="32" spans="1:56" ht="20.25" customHeight="1">
      <c r="A32" s="1"/>
      <c r="B32" s="1"/>
      <c r="C32" s="3"/>
      <c r="D32" s="105"/>
      <c r="E32" s="53"/>
      <c r="F32" s="1"/>
      <c r="G32" s="1"/>
      <c r="H32" s="1"/>
      <c r="I32" s="1"/>
      <c r="J32" s="1"/>
      <c r="K32" s="1"/>
      <c r="L32" s="1"/>
      <c r="M32" s="1"/>
      <c r="N32" s="1"/>
      <c r="O32" s="1"/>
      <c r="P32" s="1"/>
      <c r="Q32" s="1"/>
      <c r="R32" s="1"/>
      <c r="S32" s="1"/>
      <c r="T32" s="1"/>
      <c r="U32" s="1"/>
      <c r="V32" s="1"/>
      <c r="W32" s="1"/>
      <c r="X32" s="1"/>
      <c r="Y32" s="1"/>
      <c r="Z32" s="1"/>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row>
    <row r="33" spans="1:58" ht="20.25" customHeight="1">
      <c r="A33" s="1"/>
      <c r="B33" s="45"/>
      <c r="C33" s="206"/>
      <c r="D33" s="206"/>
      <c r="E33" s="207"/>
      <c r="F33" s="207"/>
      <c r="G33" s="208"/>
      <c r="H33" s="208"/>
      <c r="I33" s="109"/>
      <c r="J33" s="209"/>
      <c r="K33" s="209"/>
      <c r="L33" s="210"/>
      <c r="M33" s="210"/>
      <c r="N33" s="109"/>
      <c r="O33" s="109"/>
      <c r="P33" s="207"/>
      <c r="Q33" s="207"/>
      <c r="R33" s="45"/>
      <c r="S33" s="45"/>
      <c r="T33" s="45"/>
      <c r="U33" s="203"/>
      <c r="V33" s="203"/>
      <c r="W33" s="204"/>
      <c r="X33" s="204"/>
      <c r="Y33" s="103"/>
      <c r="Z33" s="103"/>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8" ht="20.25" customHeight="1">
      <c r="A34" s="1"/>
      <c r="B34" s="45"/>
      <c r="C34" s="206"/>
      <c r="D34" s="206"/>
      <c r="E34" s="207"/>
      <c r="F34" s="207"/>
      <c r="G34" s="208"/>
      <c r="H34" s="208"/>
      <c r="I34" s="109"/>
      <c r="J34" s="207"/>
      <c r="K34" s="207"/>
      <c r="L34" s="207"/>
      <c r="M34" s="207"/>
      <c r="N34" s="109"/>
      <c r="O34" s="109"/>
      <c r="P34" s="207"/>
      <c r="Q34" s="207"/>
      <c r="R34" s="45"/>
      <c r="S34" s="45"/>
      <c r="T34" s="45"/>
      <c r="U34" s="203"/>
      <c r="V34" s="203"/>
      <c r="W34" s="204"/>
      <c r="X34" s="204"/>
      <c r="Y34" s="102"/>
      <c r="Z34" s="102"/>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8" ht="20.25" customHeight="1">
      <c r="A35" s="1"/>
      <c r="B35" s="45"/>
      <c r="C35" s="6"/>
      <c r="D35" s="6"/>
      <c r="E35" s="45"/>
      <c r="F35" s="45"/>
      <c r="G35" s="45"/>
      <c r="H35" s="45"/>
      <c r="I35" s="45"/>
      <c r="J35" s="45"/>
      <c r="K35" s="45"/>
      <c r="L35" s="51"/>
      <c r="M35" s="45"/>
      <c r="N35" s="45"/>
      <c r="O35" s="45"/>
      <c r="P35" s="45"/>
      <c r="Q35" s="45"/>
      <c r="R35" s="45"/>
      <c r="S35" s="45"/>
      <c r="T35" s="45"/>
      <c r="U35" s="70"/>
      <c r="V35" s="70"/>
      <c r="W35" s="70"/>
      <c r="X35" s="70"/>
      <c r="Y35" s="70"/>
      <c r="Z35" s="7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8" ht="20.25" customHeight="1">
      <c r="A36" s="1"/>
      <c r="B36" s="45"/>
      <c r="C36" s="28"/>
      <c r="D36" s="6"/>
      <c r="E36" s="45"/>
      <c r="F36" s="45"/>
      <c r="G36" s="45"/>
      <c r="H36" s="45"/>
      <c r="I36" s="110"/>
      <c r="J36" s="214"/>
      <c r="K36" s="214"/>
      <c r="L36" s="111"/>
      <c r="M36" s="110"/>
      <c r="N36" s="45"/>
      <c r="O36" s="45"/>
      <c r="P36" s="45"/>
      <c r="Q36" s="45"/>
      <c r="R36" s="45"/>
      <c r="S36" s="45"/>
      <c r="T36" s="45"/>
      <c r="U36" s="71"/>
      <c r="V36" s="70"/>
      <c r="W36" s="70"/>
      <c r="X36" s="70"/>
      <c r="Y36" s="70"/>
      <c r="Z36" s="70"/>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8" ht="20.25" customHeight="1">
      <c r="A37" s="1"/>
      <c r="B37" s="45"/>
      <c r="C37" s="6"/>
      <c r="D37" s="6"/>
      <c r="E37" s="45"/>
      <c r="F37" s="45"/>
      <c r="G37" s="45"/>
      <c r="H37" s="45"/>
      <c r="I37" s="45"/>
      <c r="J37" s="45"/>
      <c r="K37" s="45"/>
      <c r="L37" s="51"/>
      <c r="M37" s="45"/>
      <c r="N37" s="45"/>
      <c r="O37" s="45"/>
      <c r="P37" s="45"/>
      <c r="Q37" s="45"/>
      <c r="R37" s="45"/>
      <c r="S37" s="45"/>
      <c r="T37" s="45"/>
      <c r="U37" s="70"/>
      <c r="V37" s="70"/>
      <c r="W37" s="70"/>
      <c r="X37" s="70"/>
      <c r="Y37" s="70"/>
      <c r="Z37" s="70"/>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8" ht="20.25" customHeight="1">
      <c r="A38" s="1"/>
      <c r="B38" s="45"/>
      <c r="C38" s="6"/>
      <c r="D38" s="6"/>
      <c r="E38" s="45"/>
      <c r="F38" s="45"/>
      <c r="G38" s="45"/>
      <c r="H38" s="45"/>
      <c r="I38" s="45"/>
      <c r="J38" s="45"/>
      <c r="K38" s="45"/>
      <c r="L38" s="51"/>
      <c r="M38" s="211"/>
      <c r="N38" s="211"/>
      <c r="O38" s="211"/>
      <c r="P38" s="211"/>
      <c r="Q38" s="45"/>
      <c r="R38" s="45"/>
      <c r="S38" s="45"/>
      <c r="T38" s="45"/>
      <c r="U38" s="70"/>
      <c r="V38" s="70"/>
      <c r="W38" s="70"/>
      <c r="X38" s="70"/>
      <c r="Y38" s="70"/>
      <c r="Z38" s="7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8" ht="20.25" customHeight="1">
      <c r="A39" s="1"/>
      <c r="B39" s="45"/>
      <c r="C39" s="215"/>
      <c r="D39" s="215"/>
      <c r="E39" s="215"/>
      <c r="F39" s="215"/>
      <c r="G39" s="108"/>
      <c r="H39" s="211"/>
      <c r="I39" s="211"/>
      <c r="J39" s="211"/>
      <c r="K39" s="211"/>
      <c r="L39" s="108"/>
      <c r="M39" s="212"/>
      <c r="N39" s="212"/>
      <c r="O39" s="212"/>
      <c r="P39" s="212"/>
      <c r="Q39" s="45"/>
      <c r="R39" s="45"/>
      <c r="S39" s="45"/>
      <c r="T39" s="45"/>
      <c r="U39" s="205"/>
      <c r="V39" s="205"/>
      <c r="W39" s="205"/>
      <c r="X39" s="205"/>
      <c r="Y39" s="72"/>
      <c r="Z39" s="70"/>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8" ht="20.25" customHeight="1">
      <c r="A40" s="1"/>
      <c r="B40" s="45"/>
      <c r="C40" s="6"/>
      <c r="D40" s="6"/>
      <c r="E40" s="45"/>
      <c r="F40" s="45"/>
      <c r="G40" s="45"/>
      <c r="H40" s="45"/>
      <c r="I40" s="45"/>
      <c r="J40" s="45"/>
      <c r="K40" s="45"/>
      <c r="L40" s="51"/>
      <c r="M40" s="45"/>
      <c r="N40" s="45"/>
      <c r="O40" s="45"/>
      <c r="P40" s="45"/>
      <c r="Q40" s="45"/>
      <c r="R40" s="45"/>
      <c r="S40" s="45"/>
      <c r="T40" s="45"/>
      <c r="U40" s="70"/>
      <c r="V40" s="70"/>
      <c r="W40" s="70"/>
      <c r="X40" s="70"/>
      <c r="Y40" s="70"/>
      <c r="Z40" s="70"/>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8" ht="20.25" customHeight="1">
      <c r="A41" s="1"/>
      <c r="B41" s="45"/>
      <c r="C41" s="6"/>
      <c r="D41" s="6"/>
      <c r="E41" s="45"/>
      <c r="F41" s="45"/>
      <c r="G41" s="45"/>
      <c r="H41" s="45"/>
      <c r="I41" s="45"/>
      <c r="J41" s="45"/>
      <c r="K41" s="45"/>
      <c r="L41" s="51"/>
      <c r="M41" s="45"/>
      <c r="N41" s="45"/>
      <c r="O41" s="45"/>
      <c r="P41" s="45"/>
      <c r="Q41" s="45"/>
      <c r="R41" s="45"/>
      <c r="S41" s="45"/>
      <c r="T41" s="45"/>
      <c r="U41" s="45"/>
      <c r="V41" s="73"/>
      <c r="W41" s="74"/>
      <c r="X41" s="74"/>
      <c r="Y41" s="45"/>
      <c r="Z41" s="45"/>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8" ht="20.25" customHeight="1">
      <c r="A42" s="1"/>
      <c r="B42" s="45"/>
      <c r="C42" s="6"/>
      <c r="D42" s="6"/>
      <c r="E42" s="45"/>
      <c r="F42" s="45"/>
      <c r="G42" s="45"/>
      <c r="H42" s="45"/>
      <c r="I42" s="45"/>
      <c r="J42" s="45"/>
      <c r="K42" s="45"/>
      <c r="L42" s="51"/>
      <c r="M42" s="108"/>
      <c r="N42" s="108"/>
      <c r="O42" s="108"/>
      <c r="P42" s="108"/>
      <c r="Q42" s="45"/>
      <c r="R42" s="45"/>
      <c r="S42" s="45"/>
      <c r="T42" s="45"/>
      <c r="U42" s="45"/>
      <c r="V42" s="73"/>
      <c r="W42" s="74"/>
      <c r="X42" s="74"/>
      <c r="Y42" s="45"/>
      <c r="Z42" s="45"/>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8" ht="20.25" customHeight="1">
      <c r="A43" s="1"/>
      <c r="B43" s="45"/>
      <c r="C43" s="6"/>
      <c r="D43" s="6"/>
      <c r="E43" s="45"/>
      <c r="F43" s="45"/>
      <c r="G43" s="45"/>
      <c r="H43" s="45"/>
      <c r="I43" s="45"/>
      <c r="J43" s="45"/>
      <c r="K43" s="45"/>
      <c r="L43" s="45"/>
      <c r="M43" s="211"/>
      <c r="N43" s="211"/>
      <c r="O43" s="211"/>
      <c r="P43" s="211"/>
      <c r="Q43" s="45"/>
      <c r="R43" s="45"/>
      <c r="S43" s="45"/>
      <c r="T43" s="45"/>
      <c r="U43" s="45"/>
      <c r="V43" s="73"/>
      <c r="W43" s="74"/>
      <c r="X43" s="74"/>
      <c r="Y43" s="45"/>
      <c r="Z43" s="45"/>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8" ht="20.25" customHeight="1">
      <c r="A44" s="1"/>
      <c r="B44" s="45"/>
      <c r="C44" s="211"/>
      <c r="D44" s="211"/>
      <c r="E44" s="211"/>
      <c r="F44" s="211"/>
      <c r="G44" s="108"/>
      <c r="H44" s="212"/>
      <c r="I44" s="212"/>
      <c r="J44" s="212"/>
      <c r="K44" s="212"/>
      <c r="L44" s="108"/>
      <c r="M44" s="213"/>
      <c r="N44" s="213"/>
      <c r="O44" s="213"/>
      <c r="P44" s="213"/>
      <c r="Q44" s="45"/>
      <c r="R44" s="45"/>
      <c r="S44" s="45"/>
      <c r="T44" s="45"/>
      <c r="U44" s="45"/>
      <c r="V44" s="73"/>
      <c r="W44" s="74"/>
      <c r="X44" s="74"/>
      <c r="Y44" s="45"/>
      <c r="Z44" s="45"/>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8" ht="20.25" customHeight="1">
      <c r="A45" s="1"/>
      <c r="B45" s="45"/>
      <c r="C45" s="6"/>
      <c r="D45" s="6"/>
      <c r="E45" s="45"/>
      <c r="F45" s="45"/>
      <c r="G45" s="45"/>
      <c r="H45" s="45"/>
      <c r="I45" s="45"/>
      <c r="J45" s="45"/>
      <c r="K45" s="45"/>
      <c r="L45" s="45"/>
      <c r="M45" s="45"/>
      <c r="N45" s="51"/>
      <c r="O45" s="45"/>
      <c r="P45" s="45"/>
      <c r="Q45" s="45"/>
      <c r="R45" s="45"/>
      <c r="S45" s="45"/>
      <c r="T45" s="45"/>
      <c r="U45" s="45"/>
      <c r="V45" s="73"/>
      <c r="W45" s="74"/>
      <c r="X45" s="74"/>
      <c r="Y45" s="45"/>
      <c r="Z45" s="45"/>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8" ht="20.25" customHeight="1">
      <c r="C46" s="106"/>
      <c r="D46" s="106"/>
      <c r="T46" s="55"/>
      <c r="AJ46" s="56"/>
      <c r="AK46" s="57"/>
      <c r="AL46" s="57"/>
      <c r="BE46" s="57"/>
    </row>
    <row r="47" spans="1:58" ht="20.25" customHeight="1">
      <c r="C47" s="106"/>
      <c r="D47" s="106"/>
      <c r="U47" s="55"/>
      <c r="AK47" s="56"/>
      <c r="AL47" s="57"/>
      <c r="AM47" s="57"/>
      <c r="BF47" s="57"/>
    </row>
    <row r="48" spans="1:58" ht="20.25" customHeight="1">
      <c r="D48" s="106"/>
      <c r="U48" s="55"/>
      <c r="AK48" s="56"/>
      <c r="AL48" s="57"/>
      <c r="AM48" s="57"/>
      <c r="BF48" s="57"/>
    </row>
    <row r="49" spans="3:58" ht="20.25" customHeight="1">
      <c r="C49" s="106"/>
      <c r="D49" s="106"/>
      <c r="U49" s="55"/>
      <c r="AK49" s="56"/>
      <c r="AL49" s="57"/>
      <c r="AM49" s="57"/>
      <c r="BF49" s="57"/>
    </row>
    <row r="50" spans="3:58" ht="20.25" customHeight="1">
      <c r="C50" s="107"/>
      <c r="D50" s="107"/>
      <c r="E50" s="56"/>
      <c r="F50" s="56"/>
      <c r="G50" s="56"/>
      <c r="H50" s="56"/>
      <c r="I50" s="56"/>
      <c r="J50" s="56"/>
      <c r="K50" s="56"/>
      <c r="L50" s="56"/>
      <c r="M50" s="56"/>
      <c r="N50" s="56"/>
      <c r="O50" s="56"/>
      <c r="P50" s="56"/>
      <c r="Q50" s="56"/>
      <c r="R50" s="56"/>
      <c r="S50" s="56"/>
      <c r="T50" s="56"/>
      <c r="U50" s="57"/>
      <c r="V50" s="57"/>
      <c r="W50" s="56"/>
      <c r="X50" s="56"/>
      <c r="Y50" s="56"/>
      <c r="Z50" s="56"/>
      <c r="AA50" s="56"/>
      <c r="AB50" s="56"/>
      <c r="AC50" s="56"/>
      <c r="AD50" s="56"/>
      <c r="AE50" s="56"/>
      <c r="AF50" s="56"/>
      <c r="AG50" s="56"/>
      <c r="AH50" s="56"/>
      <c r="AI50" s="56"/>
      <c r="AJ50" s="56"/>
      <c r="AK50" s="56"/>
      <c r="AL50" s="57"/>
      <c r="AM50" s="57"/>
      <c r="BF50" s="57"/>
    </row>
    <row r="51" spans="3:58" ht="20.25" customHeight="1">
      <c r="C51" s="107"/>
      <c r="D51" s="107"/>
      <c r="E51" s="56"/>
      <c r="F51" s="56"/>
      <c r="G51" s="56"/>
      <c r="H51" s="56"/>
      <c r="I51" s="56"/>
      <c r="J51" s="56"/>
      <c r="K51" s="56"/>
      <c r="L51" s="56"/>
      <c r="M51" s="56"/>
      <c r="N51" s="56"/>
      <c r="O51" s="56"/>
      <c r="P51" s="56"/>
      <c r="Q51" s="56"/>
      <c r="R51" s="56"/>
      <c r="S51" s="56"/>
      <c r="T51" s="56"/>
      <c r="U51" s="57"/>
      <c r="V51" s="57"/>
      <c r="W51" s="56"/>
      <c r="X51" s="56"/>
      <c r="Y51" s="56"/>
      <c r="Z51" s="56"/>
      <c r="AA51" s="56"/>
      <c r="AB51" s="56"/>
      <c r="AC51" s="56"/>
      <c r="AD51" s="56"/>
      <c r="AE51" s="56"/>
      <c r="AF51" s="56"/>
      <c r="AG51" s="56"/>
      <c r="AH51" s="56"/>
      <c r="AI51" s="56"/>
      <c r="AJ51" s="56"/>
      <c r="AK51" s="56"/>
      <c r="AL51" s="57"/>
      <c r="AM51" s="57"/>
      <c r="BF51" s="57"/>
    </row>
  </sheetData>
  <sheetProtection sheet="1" insertRows="0"/>
  <mergeCells count="177">
    <mergeCell ref="M43:P43"/>
    <mergeCell ref="C44:F44"/>
    <mergeCell ref="H44:K44"/>
    <mergeCell ref="M44:P44"/>
    <mergeCell ref="J36:K36"/>
    <mergeCell ref="M38:P38"/>
    <mergeCell ref="C39:F39"/>
    <mergeCell ref="H39:K39"/>
    <mergeCell ref="M39:P39"/>
    <mergeCell ref="U34:V34"/>
    <mergeCell ref="W34:X34"/>
    <mergeCell ref="U39:X39"/>
    <mergeCell ref="W33:X33"/>
    <mergeCell ref="C34:D34"/>
    <mergeCell ref="E34:F34"/>
    <mergeCell ref="G34:H34"/>
    <mergeCell ref="J34:K34"/>
    <mergeCell ref="L34:M34"/>
    <mergeCell ref="P34:Q34"/>
    <mergeCell ref="E33:F33"/>
    <mergeCell ref="G33:H33"/>
    <mergeCell ref="J33:K33"/>
    <mergeCell ref="L33:M33"/>
    <mergeCell ref="P33:Q33"/>
    <mergeCell ref="U33:V33"/>
    <mergeCell ref="C33:D33"/>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E33:Q34">
    <cfRule type="expression" dxfId="2" priority="4">
      <formula>INDIRECT(ADDRESS(ROW(),COLUMN()))=TRUNC(INDIRECT(ADDRESS(ROW(),COLUMN())))</formula>
    </cfRule>
  </conditionalFormatting>
  <conditionalFormatting sqref="C39:F39">
    <cfRule type="expression" dxfId="1"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36:K36">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86614173228346458" bottom="0.6692913385826772" header="0.31496062992125984" footer="0.31496062992125984"/>
  <pageSetup paperSize="9" scale="39" fitToHeight="0"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A1:BE32"/>
  <sheetViews>
    <sheetView showGridLines="0" view="pageBreakPreview" zoomScale="55" zoomScaleNormal="55" zoomScaleSheetLayoutView="55" workbookViewId="0">
      <pane ySplit="13" topLeftCell="A14" activePane="bottomLeft" state="frozen"/>
      <selection pane="bottomLeft" activeCell="U2" sqref="U2:V2"/>
    </sheetView>
  </sheetViews>
  <sheetFormatPr defaultColWidth="4.5" defaultRowHeight="20.25" customHeight="1"/>
  <cols>
    <col min="1" max="1" width="1.375" style="1" customWidth="1"/>
    <col min="2" max="2" width="5.625" style="1" customWidth="1"/>
    <col min="3" max="4" width="12.75" style="6" customWidth="1"/>
    <col min="5" max="6" width="3.75" style="1" customWidth="1"/>
    <col min="7" max="56" width="5.625" style="1" customWidth="1"/>
    <col min="57" max="16384" width="4.5" style="1"/>
  </cols>
  <sheetData>
    <row r="1" spans="2:57" s="6" customFormat="1" ht="20.25" customHeight="1">
      <c r="C1" s="28" t="s">
        <v>120</v>
      </c>
      <c r="D1" s="28"/>
      <c r="G1" s="29" t="s">
        <v>15</v>
      </c>
      <c r="J1" s="28"/>
      <c r="K1" s="28"/>
      <c r="L1" s="28"/>
      <c r="M1" s="28"/>
      <c r="AK1" s="4" t="s">
        <v>18</v>
      </c>
      <c r="AL1" s="4" t="s">
        <v>16</v>
      </c>
      <c r="AM1" s="121" t="s">
        <v>86</v>
      </c>
      <c r="AN1" s="121"/>
      <c r="AO1" s="121"/>
      <c r="AP1" s="121"/>
      <c r="AQ1" s="121"/>
      <c r="AR1" s="121"/>
      <c r="AS1" s="121"/>
      <c r="AT1" s="121"/>
      <c r="AU1" s="121"/>
      <c r="AV1" s="121"/>
      <c r="AW1" s="121"/>
      <c r="AX1" s="121"/>
      <c r="AY1" s="121"/>
      <c r="AZ1" s="121"/>
      <c r="BA1" s="121"/>
      <c r="BB1" s="30" t="s">
        <v>0</v>
      </c>
    </row>
    <row r="2" spans="2:57" s="3" customFormat="1" ht="20.25" customHeight="1">
      <c r="D2" s="29"/>
      <c r="H2" s="29"/>
      <c r="I2" s="4"/>
      <c r="J2" s="4"/>
      <c r="K2" s="4"/>
      <c r="L2" s="4"/>
      <c r="M2" s="4"/>
      <c r="T2" s="4" t="s">
        <v>19</v>
      </c>
      <c r="U2" s="122"/>
      <c r="V2" s="122"/>
      <c r="W2" s="4" t="s">
        <v>16</v>
      </c>
      <c r="X2" s="123" t="str">
        <f>IF(U2=0,"",YEAR(DATE(2018+U2,1,1)))</f>
        <v/>
      </c>
      <c r="Y2" s="123"/>
      <c r="Z2" s="3" t="s">
        <v>20</v>
      </c>
      <c r="AA2" s="3" t="s">
        <v>21</v>
      </c>
      <c r="AB2" s="122"/>
      <c r="AC2" s="122"/>
      <c r="AD2" s="3" t="s">
        <v>22</v>
      </c>
      <c r="AJ2" s="30"/>
      <c r="AK2" s="4" t="s">
        <v>17</v>
      </c>
      <c r="AL2" s="4" t="s">
        <v>16</v>
      </c>
      <c r="AM2" s="122"/>
      <c r="AN2" s="122"/>
      <c r="AO2" s="122"/>
      <c r="AP2" s="122"/>
      <c r="AQ2" s="122"/>
      <c r="AR2" s="122"/>
      <c r="AS2" s="122"/>
      <c r="AT2" s="122"/>
      <c r="AU2" s="122"/>
      <c r="AV2" s="122"/>
      <c r="AW2" s="122"/>
      <c r="AX2" s="122"/>
      <c r="AY2" s="122"/>
      <c r="AZ2" s="122"/>
      <c r="BA2" s="122"/>
      <c r="BB2" s="30" t="s">
        <v>0</v>
      </c>
      <c r="BC2" s="4"/>
      <c r="BD2" s="4"/>
      <c r="BE2" s="4"/>
    </row>
    <row r="3" spans="2:57" s="3" customFormat="1" ht="20.25" customHeight="1">
      <c r="D3" s="29"/>
      <c r="H3" s="29"/>
      <c r="I3" s="4"/>
      <c r="J3" s="4"/>
      <c r="K3" s="4"/>
      <c r="L3" s="4"/>
      <c r="M3" s="4"/>
      <c r="T3" s="31"/>
      <c r="U3" s="33"/>
      <c r="V3" s="33"/>
      <c r="W3" s="34"/>
      <c r="X3" s="33"/>
      <c r="Y3" s="33"/>
      <c r="Z3" s="35"/>
      <c r="AA3" s="35"/>
      <c r="AB3" s="33"/>
      <c r="AC3" s="33"/>
      <c r="AD3" s="32"/>
      <c r="AJ3" s="30"/>
      <c r="AK3" s="4"/>
      <c r="AL3" s="4"/>
      <c r="AM3" s="36"/>
      <c r="AN3" s="36"/>
      <c r="AO3" s="36"/>
      <c r="AP3" s="36"/>
      <c r="AQ3" s="36"/>
      <c r="AR3" s="36"/>
      <c r="AS3" s="36"/>
      <c r="AT3" s="36"/>
      <c r="AU3" s="36"/>
      <c r="AV3" s="36"/>
      <c r="AW3" s="36"/>
      <c r="AX3" s="36"/>
      <c r="AY3" s="37" t="s">
        <v>53</v>
      </c>
      <c r="AZ3" s="124"/>
      <c r="BA3" s="124"/>
      <c r="BB3" s="124"/>
      <c r="BC3" s="124"/>
      <c r="BD3" s="4"/>
      <c r="BE3" s="4"/>
    </row>
    <row r="4" spans="2:57" s="3" customFormat="1" ht="20.25" customHeight="1">
      <c r="B4" s="38"/>
      <c r="C4" s="38"/>
      <c r="D4" s="38"/>
      <c r="E4" s="38"/>
      <c r="F4" s="38"/>
      <c r="G4" s="38"/>
      <c r="H4" s="38"/>
      <c r="I4" s="38"/>
      <c r="J4" s="39"/>
      <c r="K4" s="40"/>
      <c r="L4" s="40"/>
      <c r="M4" s="40"/>
      <c r="N4" s="40"/>
      <c r="O4" s="40"/>
      <c r="P4" s="41"/>
      <c r="Q4" s="40"/>
      <c r="R4" s="40"/>
      <c r="Z4" s="35"/>
      <c r="AA4" s="35"/>
      <c r="AB4" s="33"/>
      <c r="AC4" s="33"/>
      <c r="AD4" s="32"/>
      <c r="AJ4" s="30"/>
      <c r="AK4" s="4"/>
      <c r="AL4" s="4"/>
      <c r="AM4" s="36"/>
      <c r="AN4" s="36"/>
      <c r="AO4" s="36"/>
      <c r="AP4" s="36"/>
      <c r="AQ4" s="36"/>
      <c r="AR4" s="36"/>
      <c r="AS4" s="36"/>
      <c r="AT4" s="36"/>
      <c r="AU4" s="36"/>
      <c r="AV4" s="36"/>
      <c r="AW4" s="36"/>
      <c r="AX4" s="36"/>
      <c r="AY4" s="37" t="s">
        <v>70</v>
      </c>
      <c r="AZ4" s="124"/>
      <c r="BA4" s="124"/>
      <c r="BB4" s="124"/>
      <c r="BC4" s="124"/>
      <c r="BD4" s="4"/>
      <c r="BE4" s="4"/>
    </row>
    <row r="5" spans="2:57" s="3" customFormat="1" ht="20.25" customHeight="1">
      <c r="B5" s="42"/>
      <c r="C5" s="42"/>
      <c r="D5" s="42"/>
      <c r="E5" s="42"/>
      <c r="F5" s="42"/>
      <c r="G5" s="42"/>
      <c r="H5" s="42"/>
      <c r="I5" s="42"/>
      <c r="J5" s="40"/>
      <c r="K5" s="43"/>
      <c r="L5" s="44"/>
      <c r="M5" s="44"/>
      <c r="N5" s="44"/>
      <c r="O5" s="44"/>
      <c r="P5" s="42"/>
      <c r="Q5" s="38"/>
      <c r="R5" s="38"/>
      <c r="S5" s="6"/>
      <c r="Z5" s="35"/>
      <c r="AA5" s="35"/>
      <c r="AB5" s="33"/>
      <c r="AC5" s="33"/>
      <c r="AD5" s="6"/>
      <c r="AE5" s="6"/>
      <c r="AF5" s="6"/>
      <c r="AG5" s="6"/>
      <c r="AJ5" s="6" t="s">
        <v>39</v>
      </c>
      <c r="AK5" s="6"/>
      <c r="AL5" s="6"/>
      <c r="AM5" s="6"/>
      <c r="AN5" s="6"/>
      <c r="AO5" s="6"/>
      <c r="AP5" s="6"/>
      <c r="AQ5" s="6"/>
      <c r="AR5" s="38"/>
      <c r="AS5" s="38"/>
      <c r="AT5" s="45"/>
      <c r="AU5" s="6"/>
      <c r="AV5" s="115">
        <v>40</v>
      </c>
      <c r="AW5" s="116"/>
      <c r="AX5" s="45" t="s">
        <v>23</v>
      </c>
      <c r="AY5" s="6"/>
      <c r="AZ5" s="115">
        <v>160</v>
      </c>
      <c r="BA5" s="116"/>
      <c r="BB5" s="45" t="s">
        <v>63</v>
      </c>
      <c r="BC5" s="6"/>
      <c r="BE5" s="4"/>
    </row>
    <row r="6" spans="2:57" s="3" customFormat="1" ht="20.25" customHeight="1">
      <c r="B6" s="42"/>
      <c r="C6" s="42"/>
      <c r="D6" s="42"/>
      <c r="E6" s="42"/>
      <c r="F6" s="42"/>
      <c r="G6" s="42"/>
      <c r="H6" s="42"/>
      <c r="I6" s="42"/>
      <c r="J6" s="40"/>
      <c r="K6" s="43"/>
      <c r="L6" s="44"/>
      <c r="M6" s="44"/>
      <c r="N6" s="44"/>
      <c r="O6" s="44"/>
      <c r="P6" s="42"/>
      <c r="Q6" s="38"/>
      <c r="R6" s="38"/>
      <c r="S6" s="6"/>
      <c r="Z6" s="35"/>
      <c r="AA6" s="35"/>
      <c r="AB6" s="33"/>
      <c r="AC6" s="33"/>
      <c r="AD6" s="6"/>
      <c r="AE6" s="6"/>
      <c r="AF6" s="6"/>
      <c r="AG6" s="6"/>
      <c r="AJ6" s="6"/>
      <c r="AK6" s="6"/>
      <c r="AL6" s="6"/>
      <c r="AM6" s="6"/>
      <c r="AN6" s="6"/>
      <c r="AO6" s="6"/>
      <c r="AP6" s="6"/>
      <c r="AQ6" s="6" t="s">
        <v>96</v>
      </c>
      <c r="AR6" s="6"/>
      <c r="AS6" s="50"/>
      <c r="AT6" s="50"/>
      <c r="AU6" s="50"/>
      <c r="AV6" s="6"/>
      <c r="AW6" s="6"/>
      <c r="AX6" s="52"/>
      <c r="AY6" s="6"/>
      <c r="AZ6" s="115"/>
      <c r="BA6" s="116"/>
      <c r="BB6" s="45" t="s">
        <v>95</v>
      </c>
      <c r="BC6" s="6"/>
      <c r="BE6" s="4"/>
    </row>
    <row r="7" spans="2:57" s="3" customFormat="1" ht="20.25" customHeight="1">
      <c r="B7" s="42"/>
      <c r="C7" s="42"/>
      <c r="D7" s="42"/>
      <c r="E7" s="42"/>
      <c r="F7" s="42"/>
      <c r="G7" s="42"/>
      <c r="H7" s="42"/>
      <c r="I7" s="42"/>
      <c r="J7" s="42"/>
      <c r="K7" s="46"/>
      <c r="L7" s="46"/>
      <c r="M7" s="46"/>
      <c r="N7" s="42"/>
      <c r="O7" s="47"/>
      <c r="P7" s="48"/>
      <c r="Q7" s="48"/>
      <c r="R7" s="49"/>
      <c r="S7" s="50"/>
      <c r="Z7" s="35"/>
      <c r="AA7" s="35"/>
      <c r="AB7" s="33"/>
      <c r="AC7" s="33"/>
      <c r="AD7" s="45"/>
      <c r="AE7" s="6"/>
      <c r="AF7" s="6"/>
      <c r="AG7" s="6"/>
      <c r="AL7" s="6"/>
      <c r="AM7" s="6"/>
      <c r="AN7" s="51"/>
      <c r="AO7" s="52"/>
      <c r="AP7" s="52"/>
      <c r="AQ7" s="50"/>
      <c r="AR7" s="50"/>
      <c r="AS7" s="50"/>
      <c r="AT7" s="50"/>
      <c r="AU7" s="50"/>
      <c r="AV7" s="50"/>
      <c r="AW7" s="6" t="s">
        <v>24</v>
      </c>
      <c r="AX7" s="6"/>
      <c r="AY7" s="6"/>
      <c r="AZ7" s="119" t="e">
        <f>DAY(EOMONTH(DATE(X2,AB2,1),0))</f>
        <v>#VALUE!</v>
      </c>
      <c r="BA7" s="120"/>
      <c r="BB7" s="45" t="s">
        <v>25</v>
      </c>
      <c r="BE7" s="4"/>
    </row>
    <row r="8" spans="2:57" ht="5.0999999999999996" customHeight="1" thickBot="1">
      <c r="C8" s="28"/>
      <c r="D8" s="28"/>
      <c r="S8" s="2"/>
      <c r="AJ8" s="2"/>
      <c r="BC8" s="5"/>
      <c r="BD8" s="5"/>
      <c r="BE8" s="5"/>
    </row>
    <row r="9" spans="2:57" ht="20.25" customHeight="1" thickBot="1">
      <c r="B9" s="138" t="s">
        <v>26</v>
      </c>
      <c r="C9" s="141" t="s">
        <v>97</v>
      </c>
      <c r="D9" s="142"/>
      <c r="E9" s="147" t="s">
        <v>98</v>
      </c>
      <c r="F9" s="142"/>
      <c r="G9" s="147" t="s">
        <v>99</v>
      </c>
      <c r="H9" s="141"/>
      <c r="I9" s="141"/>
      <c r="J9" s="141"/>
      <c r="K9" s="142"/>
      <c r="L9" s="147" t="s">
        <v>100</v>
      </c>
      <c r="M9" s="141"/>
      <c r="N9" s="141"/>
      <c r="O9" s="150"/>
      <c r="P9" s="153" t="s">
        <v>101</v>
      </c>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25" t="str">
        <f>IF(AZ3="４週","(10)1～4週目の勤務時間数合計","(10)1か月の勤務時間数合計")</f>
        <v>(10)1か月の勤務時間数合計</v>
      </c>
      <c r="AV9" s="126"/>
      <c r="AW9" s="125" t="s">
        <v>102</v>
      </c>
      <c r="AX9" s="126"/>
      <c r="AY9" s="133" t="s">
        <v>103</v>
      </c>
      <c r="AZ9" s="133"/>
      <c r="BA9" s="133"/>
      <c r="BB9" s="133"/>
      <c r="BC9" s="133"/>
      <c r="BD9" s="133"/>
    </row>
    <row r="10" spans="2:57" ht="20.25" customHeight="1" thickBot="1">
      <c r="B10" s="139"/>
      <c r="C10" s="143"/>
      <c r="D10" s="144"/>
      <c r="E10" s="148"/>
      <c r="F10" s="144"/>
      <c r="G10" s="148"/>
      <c r="H10" s="143"/>
      <c r="I10" s="143"/>
      <c r="J10" s="143"/>
      <c r="K10" s="144"/>
      <c r="L10" s="148"/>
      <c r="M10" s="143"/>
      <c r="N10" s="143"/>
      <c r="O10" s="151"/>
      <c r="P10" s="135" t="s">
        <v>10</v>
      </c>
      <c r="Q10" s="136"/>
      <c r="R10" s="136"/>
      <c r="S10" s="136"/>
      <c r="T10" s="136"/>
      <c r="U10" s="136"/>
      <c r="V10" s="137"/>
      <c r="W10" s="135" t="s">
        <v>11</v>
      </c>
      <c r="X10" s="136"/>
      <c r="Y10" s="136"/>
      <c r="Z10" s="136"/>
      <c r="AA10" s="136"/>
      <c r="AB10" s="136"/>
      <c r="AC10" s="137"/>
      <c r="AD10" s="135" t="s">
        <v>12</v>
      </c>
      <c r="AE10" s="136"/>
      <c r="AF10" s="136"/>
      <c r="AG10" s="136"/>
      <c r="AH10" s="136"/>
      <c r="AI10" s="136"/>
      <c r="AJ10" s="137"/>
      <c r="AK10" s="135" t="s">
        <v>13</v>
      </c>
      <c r="AL10" s="136"/>
      <c r="AM10" s="136"/>
      <c r="AN10" s="136"/>
      <c r="AO10" s="136"/>
      <c r="AP10" s="136"/>
      <c r="AQ10" s="137"/>
      <c r="AR10" s="135" t="s">
        <v>14</v>
      </c>
      <c r="AS10" s="136"/>
      <c r="AT10" s="137"/>
      <c r="AU10" s="127"/>
      <c r="AV10" s="128"/>
      <c r="AW10" s="127"/>
      <c r="AX10" s="128"/>
      <c r="AY10" s="133"/>
      <c r="AZ10" s="133"/>
      <c r="BA10" s="133"/>
      <c r="BB10" s="133"/>
      <c r="BC10" s="133"/>
      <c r="BD10" s="133"/>
    </row>
    <row r="11" spans="2:57" ht="20.25" customHeight="1" thickBot="1">
      <c r="B11" s="139"/>
      <c r="C11" s="143"/>
      <c r="D11" s="144"/>
      <c r="E11" s="148"/>
      <c r="F11" s="144"/>
      <c r="G11" s="148"/>
      <c r="H11" s="143"/>
      <c r="I11" s="143"/>
      <c r="J11" s="143"/>
      <c r="K11" s="144"/>
      <c r="L11" s="148"/>
      <c r="M11" s="143"/>
      <c r="N11" s="143"/>
      <c r="O11" s="151"/>
      <c r="P11" s="62" t="e">
        <f>DAY(DATE($X$2,$AB$2,1))</f>
        <v>#VALUE!</v>
      </c>
      <c r="Q11" s="63" t="e">
        <f>DAY(DATE($X$2,$AB$2,2))</f>
        <v>#VALUE!</v>
      </c>
      <c r="R11" s="63" t="e">
        <f>DAY(DATE($X$2,$AB$2,3))</f>
        <v>#VALUE!</v>
      </c>
      <c r="S11" s="63" t="e">
        <f>DAY(DATE($X$2,$AB$2,4))</f>
        <v>#VALUE!</v>
      </c>
      <c r="T11" s="63" t="e">
        <f>DAY(DATE($X$2,$AB$2,5))</f>
        <v>#VALUE!</v>
      </c>
      <c r="U11" s="63" t="e">
        <f>DAY(DATE($X$2,$AB$2,6))</f>
        <v>#VALUE!</v>
      </c>
      <c r="V11" s="64" t="e">
        <f>DAY(DATE($X$2,$AB$2,7))</f>
        <v>#VALUE!</v>
      </c>
      <c r="W11" s="62" t="e">
        <f>DAY(DATE($X$2,$AB$2,8))</f>
        <v>#VALUE!</v>
      </c>
      <c r="X11" s="63" t="e">
        <f>DAY(DATE($X$2,$AB$2,9))</f>
        <v>#VALUE!</v>
      </c>
      <c r="Y11" s="63" t="e">
        <f>DAY(DATE($X$2,$AB$2,10))</f>
        <v>#VALUE!</v>
      </c>
      <c r="Z11" s="63" t="e">
        <f>DAY(DATE($X$2,$AB$2,11))</f>
        <v>#VALUE!</v>
      </c>
      <c r="AA11" s="63" t="e">
        <f>DAY(DATE($X$2,$AB$2,12))</f>
        <v>#VALUE!</v>
      </c>
      <c r="AB11" s="63" t="e">
        <f>DAY(DATE($X$2,$AB$2,13))</f>
        <v>#VALUE!</v>
      </c>
      <c r="AC11" s="64" t="e">
        <f>DAY(DATE($X$2,$AB$2,14))</f>
        <v>#VALUE!</v>
      </c>
      <c r="AD11" s="62" t="e">
        <f>DAY(DATE($X$2,$AB$2,15))</f>
        <v>#VALUE!</v>
      </c>
      <c r="AE11" s="63" t="e">
        <f>DAY(DATE($X$2,$AB$2,16))</f>
        <v>#VALUE!</v>
      </c>
      <c r="AF11" s="63" t="e">
        <f>DAY(DATE($X$2,$AB$2,17))</f>
        <v>#VALUE!</v>
      </c>
      <c r="AG11" s="63" t="e">
        <f>DAY(DATE($X$2,$AB$2,18))</f>
        <v>#VALUE!</v>
      </c>
      <c r="AH11" s="63" t="e">
        <f>DAY(DATE($X$2,$AB$2,19))</f>
        <v>#VALUE!</v>
      </c>
      <c r="AI11" s="63" t="e">
        <f>DAY(DATE($X$2,$AB$2,20))</f>
        <v>#VALUE!</v>
      </c>
      <c r="AJ11" s="64" t="e">
        <f>DAY(DATE($X$2,$AB$2,21))</f>
        <v>#VALUE!</v>
      </c>
      <c r="AK11" s="62" t="e">
        <f>DAY(DATE($X$2,$AB$2,22))</f>
        <v>#VALUE!</v>
      </c>
      <c r="AL11" s="63" t="e">
        <f>DAY(DATE($X$2,$AB$2,23))</f>
        <v>#VALUE!</v>
      </c>
      <c r="AM11" s="63" t="e">
        <f>DAY(DATE($X$2,$AB$2,24))</f>
        <v>#VALUE!</v>
      </c>
      <c r="AN11" s="63" t="e">
        <f>DAY(DATE($X$2,$AB$2,25))</f>
        <v>#VALUE!</v>
      </c>
      <c r="AO11" s="63" t="e">
        <f>DAY(DATE($X$2,$AB$2,26))</f>
        <v>#VALUE!</v>
      </c>
      <c r="AP11" s="63" t="e">
        <f>DAY(DATE($X$2,$AB$2,27))</f>
        <v>#VALUE!</v>
      </c>
      <c r="AQ11" s="64" t="e">
        <f>DAY(DATE($X$2,$AB$2,28))</f>
        <v>#VALUE!</v>
      </c>
      <c r="AR11" s="62" t="str">
        <f>IF(AZ3="暦月",IF(DAY(DATE($X$2,$AB$2,29))=29,29,""),"")</f>
        <v/>
      </c>
      <c r="AS11" s="63" t="str">
        <f>IF(AZ3="暦月",IF(DAY(DATE($X$2,$AB$2,30))=30,30,""),"")</f>
        <v/>
      </c>
      <c r="AT11" s="68" t="str">
        <f>IF(AZ3="暦月",IF(DAY(DATE($X$2,$AB$2,31))=31,31,""),"")</f>
        <v/>
      </c>
      <c r="AU11" s="127"/>
      <c r="AV11" s="128"/>
      <c r="AW11" s="127"/>
      <c r="AX11" s="128"/>
      <c r="AY11" s="133"/>
      <c r="AZ11" s="133"/>
      <c r="BA11" s="133"/>
      <c r="BB11" s="133"/>
      <c r="BC11" s="133"/>
      <c r="BD11" s="133"/>
    </row>
    <row r="12" spans="2:57" ht="7.15" hidden="1" customHeight="1" thickBot="1">
      <c r="B12" s="139"/>
      <c r="C12" s="143"/>
      <c r="D12" s="144"/>
      <c r="E12" s="148"/>
      <c r="F12" s="144"/>
      <c r="G12" s="148"/>
      <c r="H12" s="143"/>
      <c r="I12" s="143"/>
      <c r="J12" s="143"/>
      <c r="K12" s="144"/>
      <c r="L12" s="148"/>
      <c r="M12" s="143"/>
      <c r="N12" s="143"/>
      <c r="O12" s="151"/>
      <c r="P12" s="62" t="e">
        <f>WEEKDAY(DATE($X$2,$AB$2,1))</f>
        <v>#VALUE!</v>
      </c>
      <c r="Q12" s="63" t="e">
        <f>WEEKDAY(DATE($X$2,$AB$2,2))</f>
        <v>#VALUE!</v>
      </c>
      <c r="R12" s="63" t="e">
        <f>WEEKDAY(DATE($X$2,$AB$2,3))</f>
        <v>#VALUE!</v>
      </c>
      <c r="S12" s="63" t="e">
        <f>WEEKDAY(DATE($X$2,$AB$2,4))</f>
        <v>#VALUE!</v>
      </c>
      <c r="T12" s="63" t="e">
        <f>WEEKDAY(DATE($X$2,$AB$2,5))</f>
        <v>#VALUE!</v>
      </c>
      <c r="U12" s="63" t="e">
        <f>WEEKDAY(DATE($X$2,$AB$2,6))</f>
        <v>#VALUE!</v>
      </c>
      <c r="V12" s="64" t="e">
        <f>WEEKDAY(DATE($X$2,$AB$2,7))</f>
        <v>#VALUE!</v>
      </c>
      <c r="W12" s="62" t="e">
        <f>WEEKDAY(DATE($X$2,$AB$2,8))</f>
        <v>#VALUE!</v>
      </c>
      <c r="X12" s="63" t="e">
        <f>WEEKDAY(DATE($X$2,$AB$2,9))</f>
        <v>#VALUE!</v>
      </c>
      <c r="Y12" s="63" t="e">
        <f>WEEKDAY(DATE($X$2,$AB$2,10))</f>
        <v>#VALUE!</v>
      </c>
      <c r="Z12" s="63" t="e">
        <f>WEEKDAY(DATE($X$2,$AB$2,11))</f>
        <v>#VALUE!</v>
      </c>
      <c r="AA12" s="63" t="e">
        <f>WEEKDAY(DATE($X$2,$AB$2,12))</f>
        <v>#VALUE!</v>
      </c>
      <c r="AB12" s="63" t="e">
        <f>WEEKDAY(DATE($X$2,$AB$2,13))</f>
        <v>#VALUE!</v>
      </c>
      <c r="AC12" s="64" t="e">
        <f>WEEKDAY(DATE($X$2,$AB$2,14))</f>
        <v>#VALUE!</v>
      </c>
      <c r="AD12" s="62" t="e">
        <f>WEEKDAY(DATE($X$2,$AB$2,15))</f>
        <v>#VALUE!</v>
      </c>
      <c r="AE12" s="63" t="e">
        <f>WEEKDAY(DATE($X$2,$AB$2,16))</f>
        <v>#VALUE!</v>
      </c>
      <c r="AF12" s="63" t="e">
        <f>WEEKDAY(DATE($X$2,$AB$2,17))</f>
        <v>#VALUE!</v>
      </c>
      <c r="AG12" s="63" t="e">
        <f>WEEKDAY(DATE($X$2,$AB$2,18))</f>
        <v>#VALUE!</v>
      </c>
      <c r="AH12" s="63" t="e">
        <f>WEEKDAY(DATE($X$2,$AB$2,19))</f>
        <v>#VALUE!</v>
      </c>
      <c r="AI12" s="63" t="e">
        <f>WEEKDAY(DATE($X$2,$AB$2,20))</f>
        <v>#VALUE!</v>
      </c>
      <c r="AJ12" s="64" t="e">
        <f>WEEKDAY(DATE($X$2,$AB$2,21))</f>
        <v>#VALUE!</v>
      </c>
      <c r="AK12" s="62" t="e">
        <f>WEEKDAY(DATE($X$2,$AB$2,22))</f>
        <v>#VALUE!</v>
      </c>
      <c r="AL12" s="63" t="e">
        <f>WEEKDAY(DATE($X$2,$AB$2,23))</f>
        <v>#VALUE!</v>
      </c>
      <c r="AM12" s="63" t="e">
        <f>WEEKDAY(DATE($X$2,$AB$2,24))</f>
        <v>#VALUE!</v>
      </c>
      <c r="AN12" s="63" t="e">
        <f>WEEKDAY(DATE($X$2,$AB$2,25))</f>
        <v>#VALUE!</v>
      </c>
      <c r="AO12" s="63" t="e">
        <f>WEEKDAY(DATE($X$2,$AB$2,26))</f>
        <v>#VALUE!</v>
      </c>
      <c r="AP12" s="63" t="e">
        <f>WEEKDAY(DATE($X$2,$AB$2,27))</f>
        <v>#VALUE!</v>
      </c>
      <c r="AQ12" s="64" t="e">
        <f>WEEKDAY(DATE($X$2,$AB$2,28))</f>
        <v>#VALUE!</v>
      </c>
      <c r="AR12" s="62">
        <f>IF(AR11=29,WEEKDAY(DATE($X$2,$AB$2,29)),0)</f>
        <v>0</v>
      </c>
      <c r="AS12" s="63">
        <f>IF(AS11=30,WEEKDAY(DATE($X$2,$AB$2,30)),0)</f>
        <v>0</v>
      </c>
      <c r="AT12" s="68">
        <f>IF(AT11=31,WEEKDAY(DATE($X$2,$AB$2,31)),0)</f>
        <v>0</v>
      </c>
      <c r="AU12" s="129"/>
      <c r="AV12" s="130"/>
      <c r="AW12" s="129"/>
      <c r="AX12" s="130"/>
      <c r="AY12" s="134"/>
      <c r="AZ12" s="134"/>
      <c r="BA12" s="134"/>
      <c r="BB12" s="134"/>
      <c r="BC12" s="134"/>
      <c r="BD12" s="134"/>
    </row>
    <row r="13" spans="2:57" ht="20.25" customHeight="1" thickBot="1">
      <c r="B13" s="140"/>
      <c r="C13" s="145"/>
      <c r="D13" s="146"/>
      <c r="E13" s="148"/>
      <c r="F13" s="144"/>
      <c r="G13" s="149"/>
      <c r="H13" s="145"/>
      <c r="I13" s="145"/>
      <c r="J13" s="145"/>
      <c r="K13" s="146"/>
      <c r="L13" s="149"/>
      <c r="M13" s="145"/>
      <c r="N13" s="145"/>
      <c r="O13" s="152"/>
      <c r="P13" s="65" t="e">
        <f>IF(P12=1,"日",IF(P12=2,"月",IF(P12=3,"火",IF(P12=4,"水",IF(P12=5,"木",IF(P12=6,"金","土"))))))</f>
        <v>#VALUE!</v>
      </c>
      <c r="Q13" s="66" t="e">
        <f t="shared" ref="Q13:V13" si="0">IF(Q12=1,"日",IF(Q12=2,"月",IF(Q12=3,"火",IF(Q12=4,"水",IF(Q12=5,"木",IF(Q12=6,"金","土"))))))</f>
        <v>#VALUE!</v>
      </c>
      <c r="R13" s="66" t="e">
        <f t="shared" si="0"/>
        <v>#VALUE!</v>
      </c>
      <c r="S13" s="66" t="e">
        <f t="shared" si="0"/>
        <v>#VALUE!</v>
      </c>
      <c r="T13" s="66" t="e">
        <f t="shared" si="0"/>
        <v>#VALUE!</v>
      </c>
      <c r="U13" s="66" t="e">
        <f t="shared" si="0"/>
        <v>#VALUE!</v>
      </c>
      <c r="V13" s="67" t="e">
        <f t="shared" si="0"/>
        <v>#VALUE!</v>
      </c>
      <c r="W13" s="65" t="e">
        <f t="shared" ref="W13" si="1">IF(W12=1,"日",IF(W12=2,"月",IF(W12=3,"火",IF(W12=4,"水",IF(W12=5,"木",IF(W12=6,"金","土"))))))</f>
        <v>#VALUE!</v>
      </c>
      <c r="X13" s="66" t="e">
        <f t="shared" ref="X13" si="2">IF(X12=1,"日",IF(X12=2,"月",IF(X12=3,"火",IF(X12=4,"水",IF(X12=5,"木",IF(X12=6,"金","土"))))))</f>
        <v>#VALUE!</v>
      </c>
      <c r="Y13" s="66" t="e">
        <f t="shared" ref="Y13" si="3">IF(Y12=1,"日",IF(Y12=2,"月",IF(Y12=3,"火",IF(Y12=4,"水",IF(Y12=5,"木",IF(Y12=6,"金","土"))))))</f>
        <v>#VALUE!</v>
      </c>
      <c r="Z13" s="66" t="e">
        <f t="shared" ref="Z13" si="4">IF(Z12=1,"日",IF(Z12=2,"月",IF(Z12=3,"火",IF(Z12=4,"水",IF(Z12=5,"木",IF(Z12=6,"金","土"))))))</f>
        <v>#VALUE!</v>
      </c>
      <c r="AA13" s="66" t="e">
        <f t="shared" ref="AA13" si="5">IF(AA12=1,"日",IF(AA12=2,"月",IF(AA12=3,"火",IF(AA12=4,"水",IF(AA12=5,"木",IF(AA12=6,"金","土"))))))</f>
        <v>#VALUE!</v>
      </c>
      <c r="AB13" s="66" t="e">
        <f t="shared" ref="AB13" si="6">IF(AB12=1,"日",IF(AB12=2,"月",IF(AB12=3,"火",IF(AB12=4,"水",IF(AB12=5,"木",IF(AB12=6,"金","土"))))))</f>
        <v>#VALUE!</v>
      </c>
      <c r="AC13" s="67" t="e">
        <f t="shared" ref="AC13" si="7">IF(AC12=1,"日",IF(AC12=2,"月",IF(AC12=3,"火",IF(AC12=4,"水",IF(AC12=5,"木",IF(AC12=6,"金","土"))))))</f>
        <v>#VALUE!</v>
      </c>
      <c r="AD13" s="65" t="e">
        <f t="shared" ref="AD13" si="8">IF(AD12=1,"日",IF(AD12=2,"月",IF(AD12=3,"火",IF(AD12=4,"水",IF(AD12=5,"木",IF(AD12=6,"金","土"))))))</f>
        <v>#VALUE!</v>
      </c>
      <c r="AE13" s="66" t="e">
        <f t="shared" ref="AE13" si="9">IF(AE12=1,"日",IF(AE12=2,"月",IF(AE12=3,"火",IF(AE12=4,"水",IF(AE12=5,"木",IF(AE12=6,"金","土"))))))</f>
        <v>#VALUE!</v>
      </c>
      <c r="AF13" s="66" t="e">
        <f t="shared" ref="AF13" si="10">IF(AF12=1,"日",IF(AF12=2,"月",IF(AF12=3,"火",IF(AF12=4,"水",IF(AF12=5,"木",IF(AF12=6,"金","土"))))))</f>
        <v>#VALUE!</v>
      </c>
      <c r="AG13" s="66" t="e">
        <f t="shared" ref="AG13" si="11">IF(AG12=1,"日",IF(AG12=2,"月",IF(AG12=3,"火",IF(AG12=4,"水",IF(AG12=5,"木",IF(AG12=6,"金","土"))))))</f>
        <v>#VALUE!</v>
      </c>
      <c r="AH13" s="66" t="e">
        <f t="shared" ref="AH13" si="12">IF(AH12=1,"日",IF(AH12=2,"月",IF(AH12=3,"火",IF(AH12=4,"水",IF(AH12=5,"木",IF(AH12=6,"金","土"))))))</f>
        <v>#VALUE!</v>
      </c>
      <c r="AI13" s="66" t="e">
        <f t="shared" ref="AI13" si="13">IF(AI12=1,"日",IF(AI12=2,"月",IF(AI12=3,"火",IF(AI12=4,"水",IF(AI12=5,"木",IF(AI12=6,"金","土"))))))</f>
        <v>#VALUE!</v>
      </c>
      <c r="AJ13" s="67" t="e">
        <f t="shared" ref="AJ13" si="14">IF(AJ12=1,"日",IF(AJ12=2,"月",IF(AJ12=3,"火",IF(AJ12=4,"水",IF(AJ12=5,"木",IF(AJ12=6,"金","土"))))))</f>
        <v>#VALUE!</v>
      </c>
      <c r="AK13" s="65" t="e">
        <f t="shared" ref="AK13" si="15">IF(AK12=1,"日",IF(AK12=2,"月",IF(AK12=3,"火",IF(AK12=4,"水",IF(AK12=5,"木",IF(AK12=6,"金","土"))))))</f>
        <v>#VALUE!</v>
      </c>
      <c r="AL13" s="66" t="e">
        <f t="shared" ref="AL13" si="16">IF(AL12=1,"日",IF(AL12=2,"月",IF(AL12=3,"火",IF(AL12=4,"水",IF(AL12=5,"木",IF(AL12=6,"金","土"))))))</f>
        <v>#VALUE!</v>
      </c>
      <c r="AM13" s="66" t="e">
        <f t="shared" ref="AM13" si="17">IF(AM12=1,"日",IF(AM12=2,"月",IF(AM12=3,"火",IF(AM12=4,"水",IF(AM12=5,"木",IF(AM12=6,"金","土"))))))</f>
        <v>#VALUE!</v>
      </c>
      <c r="AN13" s="66" t="e">
        <f t="shared" ref="AN13" si="18">IF(AN12=1,"日",IF(AN12=2,"月",IF(AN12=3,"火",IF(AN12=4,"水",IF(AN12=5,"木",IF(AN12=6,"金","土"))))))</f>
        <v>#VALUE!</v>
      </c>
      <c r="AO13" s="66" t="e">
        <f t="shared" ref="AO13" si="19">IF(AO12=1,"日",IF(AO12=2,"月",IF(AO12=3,"火",IF(AO12=4,"水",IF(AO12=5,"木",IF(AO12=6,"金","土"))))))</f>
        <v>#VALUE!</v>
      </c>
      <c r="AP13" s="66" t="e">
        <f t="shared" ref="AP13" si="20">IF(AP12=1,"日",IF(AP12=2,"月",IF(AP12=3,"火",IF(AP12=4,"水",IF(AP12=5,"木",IF(AP12=6,"金","土"))))))</f>
        <v>#VALUE!</v>
      </c>
      <c r="AQ13" s="67" t="e">
        <f t="shared" ref="AQ13" si="21">IF(AQ12=1,"日",IF(AQ12=2,"月",IF(AQ12=3,"火",IF(AQ12=4,"水",IF(AQ12=5,"木",IF(AQ12=6,"金","土"))))))</f>
        <v>#VALUE!</v>
      </c>
      <c r="AR13" s="66" t="str">
        <f>IF(AR12=1,"日",IF(AR12=2,"月",IF(AR12=3,"火",IF(AR12=4,"水",IF(AR12=5,"木",IF(AR12=6,"金",IF(AR12=0,"","土")))))))</f>
        <v/>
      </c>
      <c r="AS13" s="66" t="str">
        <f>IF(AS12=1,"日",IF(AS12=2,"月",IF(AS12=3,"火",IF(AS12=4,"水",IF(AS12=5,"木",IF(AS12=6,"金",IF(AS12=0,"","土")))))))</f>
        <v/>
      </c>
      <c r="AT13" s="69" t="str">
        <f>IF(AT12=1,"日",IF(AT12=2,"月",IF(AT12=3,"火",IF(AT12=4,"水",IF(AT12=5,"木",IF(AT12=6,"金",IF(AT12=0,"","土")))))))</f>
        <v/>
      </c>
      <c r="AU13" s="131"/>
      <c r="AV13" s="132"/>
      <c r="AW13" s="131"/>
      <c r="AX13" s="132"/>
      <c r="AY13" s="134"/>
      <c r="AZ13" s="134"/>
      <c r="BA13" s="134"/>
      <c r="BB13" s="134"/>
      <c r="BC13" s="134"/>
      <c r="BD13" s="134"/>
    </row>
    <row r="14" spans="2:57" ht="39.950000000000003" customHeight="1">
      <c r="B14" s="113">
        <f>ROW()-13</f>
        <v>1</v>
      </c>
      <c r="C14" s="174"/>
      <c r="D14" s="175"/>
      <c r="E14" s="176"/>
      <c r="F14" s="177"/>
      <c r="G14" s="178"/>
      <c r="H14" s="179"/>
      <c r="I14" s="179"/>
      <c r="J14" s="179"/>
      <c r="K14" s="175"/>
      <c r="L14" s="180"/>
      <c r="M14" s="181"/>
      <c r="N14" s="181"/>
      <c r="O14" s="182"/>
      <c r="P14" s="91"/>
      <c r="Q14" s="92"/>
      <c r="R14" s="92"/>
      <c r="S14" s="92"/>
      <c r="T14" s="92"/>
      <c r="U14" s="92"/>
      <c r="V14" s="93"/>
      <c r="W14" s="91"/>
      <c r="X14" s="92"/>
      <c r="Y14" s="92"/>
      <c r="Z14" s="92"/>
      <c r="AA14" s="92"/>
      <c r="AB14" s="92"/>
      <c r="AC14" s="93"/>
      <c r="AD14" s="91"/>
      <c r="AE14" s="92"/>
      <c r="AF14" s="92"/>
      <c r="AG14" s="92"/>
      <c r="AH14" s="92"/>
      <c r="AI14" s="92"/>
      <c r="AJ14" s="93"/>
      <c r="AK14" s="91"/>
      <c r="AL14" s="92"/>
      <c r="AM14" s="92"/>
      <c r="AN14" s="92"/>
      <c r="AO14" s="92"/>
      <c r="AP14" s="92"/>
      <c r="AQ14" s="93"/>
      <c r="AR14" s="91"/>
      <c r="AS14" s="92"/>
      <c r="AT14" s="93"/>
      <c r="AU14" s="183" t="str">
        <f>IF($AZ$3="４週",SUM(P14:AQ14),IF($AZ$3="暦月",SUM(P14:AT14),""))</f>
        <v/>
      </c>
      <c r="AV14" s="184"/>
      <c r="AW14" s="185" t="str">
        <f t="shared" ref="AW14:AW31" si="22">IF($AZ$3="４週",AU14/4,IF($AZ$3="暦月",AU14/($AZ$7/7),""))</f>
        <v/>
      </c>
      <c r="AX14" s="186"/>
      <c r="AY14" s="155"/>
      <c r="AZ14" s="156"/>
      <c r="BA14" s="156"/>
      <c r="BB14" s="156"/>
      <c r="BC14" s="156"/>
      <c r="BD14" s="157"/>
    </row>
    <row r="15" spans="2:57" ht="39.950000000000003" customHeight="1">
      <c r="B15" s="60">
        <f t="shared" ref="B15:B31" si="23">ROW()-13</f>
        <v>2</v>
      </c>
      <c r="C15" s="158"/>
      <c r="D15" s="159"/>
      <c r="E15" s="160"/>
      <c r="F15" s="161"/>
      <c r="G15" s="162"/>
      <c r="H15" s="163"/>
      <c r="I15" s="163"/>
      <c r="J15" s="163"/>
      <c r="K15" s="159"/>
      <c r="L15" s="164"/>
      <c r="M15" s="165"/>
      <c r="N15" s="165"/>
      <c r="O15" s="166"/>
      <c r="P15" s="94"/>
      <c r="Q15" s="95"/>
      <c r="R15" s="95"/>
      <c r="S15" s="95"/>
      <c r="T15" s="95"/>
      <c r="U15" s="95"/>
      <c r="V15" s="96"/>
      <c r="W15" s="94"/>
      <c r="X15" s="95"/>
      <c r="Y15" s="95"/>
      <c r="Z15" s="95"/>
      <c r="AA15" s="95"/>
      <c r="AB15" s="95"/>
      <c r="AC15" s="96"/>
      <c r="AD15" s="94"/>
      <c r="AE15" s="95"/>
      <c r="AF15" s="95"/>
      <c r="AG15" s="95"/>
      <c r="AH15" s="95"/>
      <c r="AI15" s="95"/>
      <c r="AJ15" s="96"/>
      <c r="AK15" s="94"/>
      <c r="AL15" s="95"/>
      <c r="AM15" s="95"/>
      <c r="AN15" s="95"/>
      <c r="AO15" s="95"/>
      <c r="AP15" s="95"/>
      <c r="AQ15" s="96"/>
      <c r="AR15" s="94"/>
      <c r="AS15" s="95"/>
      <c r="AT15" s="96"/>
      <c r="AU15" s="167" t="str">
        <f>IF($AZ$3="４週",SUM(P15:AQ15),IF($AZ$3="暦月",SUM(P15:AT15),""))</f>
        <v/>
      </c>
      <c r="AV15" s="168"/>
      <c r="AW15" s="169" t="str">
        <f t="shared" si="22"/>
        <v/>
      </c>
      <c r="AX15" s="170"/>
      <c r="AY15" s="171"/>
      <c r="AZ15" s="172"/>
      <c r="BA15" s="172"/>
      <c r="BB15" s="172"/>
      <c r="BC15" s="172"/>
      <c r="BD15" s="173"/>
    </row>
    <row r="16" spans="2:57" ht="39.950000000000003" customHeight="1">
      <c r="B16" s="60">
        <f t="shared" si="23"/>
        <v>3</v>
      </c>
      <c r="C16" s="158"/>
      <c r="D16" s="159"/>
      <c r="E16" s="160"/>
      <c r="F16" s="161"/>
      <c r="G16" s="162"/>
      <c r="H16" s="163"/>
      <c r="I16" s="163"/>
      <c r="J16" s="163"/>
      <c r="K16" s="159"/>
      <c r="L16" s="164"/>
      <c r="M16" s="165"/>
      <c r="N16" s="165"/>
      <c r="O16" s="166"/>
      <c r="P16" s="94"/>
      <c r="Q16" s="95"/>
      <c r="R16" s="95"/>
      <c r="S16" s="95"/>
      <c r="T16" s="95"/>
      <c r="U16" s="95"/>
      <c r="V16" s="96"/>
      <c r="W16" s="94"/>
      <c r="X16" s="95"/>
      <c r="Y16" s="95"/>
      <c r="Z16" s="95"/>
      <c r="AA16" s="95"/>
      <c r="AB16" s="95"/>
      <c r="AC16" s="96"/>
      <c r="AD16" s="94"/>
      <c r="AE16" s="95"/>
      <c r="AF16" s="95"/>
      <c r="AG16" s="95"/>
      <c r="AH16" s="95"/>
      <c r="AI16" s="95"/>
      <c r="AJ16" s="96"/>
      <c r="AK16" s="94"/>
      <c r="AL16" s="95"/>
      <c r="AM16" s="95"/>
      <c r="AN16" s="95"/>
      <c r="AO16" s="95"/>
      <c r="AP16" s="95"/>
      <c r="AQ16" s="96"/>
      <c r="AR16" s="94"/>
      <c r="AS16" s="95"/>
      <c r="AT16" s="96"/>
      <c r="AU16" s="167" t="str">
        <f>IF($AZ$3="４週",SUM(P16:AQ16),IF($AZ$3="暦月",SUM(P16:AT16),""))</f>
        <v/>
      </c>
      <c r="AV16" s="168"/>
      <c r="AW16" s="169" t="str">
        <f t="shared" si="22"/>
        <v/>
      </c>
      <c r="AX16" s="170"/>
      <c r="AY16" s="171"/>
      <c r="AZ16" s="172"/>
      <c r="BA16" s="172"/>
      <c r="BB16" s="172"/>
      <c r="BC16" s="172"/>
      <c r="BD16" s="173"/>
    </row>
    <row r="17" spans="1:56" ht="39.950000000000003" customHeight="1">
      <c r="B17" s="60">
        <f t="shared" si="23"/>
        <v>4</v>
      </c>
      <c r="C17" s="158"/>
      <c r="D17" s="159"/>
      <c r="E17" s="160"/>
      <c r="F17" s="161"/>
      <c r="G17" s="162"/>
      <c r="H17" s="163"/>
      <c r="I17" s="163"/>
      <c r="J17" s="163"/>
      <c r="K17" s="159"/>
      <c r="L17" s="164"/>
      <c r="M17" s="165"/>
      <c r="N17" s="165"/>
      <c r="O17" s="166"/>
      <c r="P17" s="94"/>
      <c r="Q17" s="95"/>
      <c r="R17" s="95"/>
      <c r="S17" s="95"/>
      <c r="T17" s="95"/>
      <c r="U17" s="95"/>
      <c r="V17" s="96"/>
      <c r="W17" s="94"/>
      <c r="X17" s="95"/>
      <c r="Y17" s="95"/>
      <c r="Z17" s="95"/>
      <c r="AA17" s="95"/>
      <c r="AB17" s="95"/>
      <c r="AC17" s="96"/>
      <c r="AD17" s="94"/>
      <c r="AE17" s="95"/>
      <c r="AF17" s="95"/>
      <c r="AG17" s="95"/>
      <c r="AH17" s="95"/>
      <c r="AI17" s="95"/>
      <c r="AJ17" s="96"/>
      <c r="AK17" s="94"/>
      <c r="AL17" s="95"/>
      <c r="AM17" s="95"/>
      <c r="AN17" s="95"/>
      <c r="AO17" s="95"/>
      <c r="AP17" s="95"/>
      <c r="AQ17" s="96"/>
      <c r="AR17" s="94"/>
      <c r="AS17" s="95"/>
      <c r="AT17" s="96"/>
      <c r="AU17" s="167" t="str">
        <f>IF($AZ$3="４週",SUM(P17:AQ17),IF($AZ$3="暦月",SUM(P17:AT17),""))</f>
        <v/>
      </c>
      <c r="AV17" s="168"/>
      <c r="AW17" s="169" t="str">
        <f t="shared" si="22"/>
        <v/>
      </c>
      <c r="AX17" s="170"/>
      <c r="AY17" s="171"/>
      <c r="AZ17" s="172"/>
      <c r="BA17" s="172"/>
      <c r="BB17" s="172"/>
      <c r="BC17" s="172"/>
      <c r="BD17" s="173"/>
    </row>
    <row r="18" spans="1:56" ht="39.950000000000003" customHeight="1">
      <c r="B18" s="60">
        <f t="shared" si="23"/>
        <v>5</v>
      </c>
      <c r="C18" s="158"/>
      <c r="D18" s="159"/>
      <c r="E18" s="160"/>
      <c r="F18" s="161"/>
      <c r="G18" s="162"/>
      <c r="H18" s="163"/>
      <c r="I18" s="163"/>
      <c r="J18" s="163"/>
      <c r="K18" s="159"/>
      <c r="L18" s="164"/>
      <c r="M18" s="165"/>
      <c r="N18" s="165"/>
      <c r="O18" s="166"/>
      <c r="P18" s="94"/>
      <c r="Q18" s="95"/>
      <c r="R18" s="95"/>
      <c r="S18" s="95"/>
      <c r="T18" s="95"/>
      <c r="U18" s="95"/>
      <c r="V18" s="96"/>
      <c r="W18" s="94"/>
      <c r="X18" s="95"/>
      <c r="Y18" s="95"/>
      <c r="Z18" s="95"/>
      <c r="AA18" s="95"/>
      <c r="AB18" s="95"/>
      <c r="AC18" s="96"/>
      <c r="AD18" s="94"/>
      <c r="AE18" s="95"/>
      <c r="AF18" s="95"/>
      <c r="AG18" s="95"/>
      <c r="AH18" s="95"/>
      <c r="AI18" s="95"/>
      <c r="AJ18" s="96"/>
      <c r="AK18" s="94"/>
      <c r="AL18" s="95"/>
      <c r="AM18" s="95"/>
      <c r="AN18" s="95"/>
      <c r="AO18" s="95"/>
      <c r="AP18" s="95"/>
      <c r="AQ18" s="96"/>
      <c r="AR18" s="94"/>
      <c r="AS18" s="95"/>
      <c r="AT18" s="96"/>
      <c r="AU18" s="167" t="str">
        <f t="shared" ref="AU18:AU31" si="24">IF($AZ$3="４週",SUM(P18:AQ18),IF($AZ$3="暦月",SUM(P18:AT18),""))</f>
        <v/>
      </c>
      <c r="AV18" s="168"/>
      <c r="AW18" s="169" t="str">
        <f t="shared" si="22"/>
        <v/>
      </c>
      <c r="AX18" s="170"/>
      <c r="AY18" s="171"/>
      <c r="AZ18" s="172"/>
      <c r="BA18" s="172"/>
      <c r="BB18" s="172"/>
      <c r="BC18" s="172"/>
      <c r="BD18" s="173"/>
    </row>
    <row r="19" spans="1:56" ht="39.950000000000003" customHeight="1">
      <c r="B19" s="60">
        <f t="shared" si="23"/>
        <v>6</v>
      </c>
      <c r="C19" s="158"/>
      <c r="D19" s="159"/>
      <c r="E19" s="160"/>
      <c r="F19" s="161"/>
      <c r="G19" s="162"/>
      <c r="H19" s="163"/>
      <c r="I19" s="163"/>
      <c r="J19" s="163"/>
      <c r="K19" s="159"/>
      <c r="L19" s="164"/>
      <c r="M19" s="165"/>
      <c r="N19" s="165"/>
      <c r="O19" s="166"/>
      <c r="P19" s="94"/>
      <c r="Q19" s="95"/>
      <c r="R19" s="95"/>
      <c r="S19" s="95"/>
      <c r="T19" s="95"/>
      <c r="U19" s="95"/>
      <c r="V19" s="96"/>
      <c r="W19" s="94"/>
      <c r="X19" s="95"/>
      <c r="Y19" s="95"/>
      <c r="Z19" s="95"/>
      <c r="AA19" s="95"/>
      <c r="AB19" s="95"/>
      <c r="AC19" s="96"/>
      <c r="AD19" s="94"/>
      <c r="AE19" s="95"/>
      <c r="AF19" s="95"/>
      <c r="AG19" s="95"/>
      <c r="AH19" s="95"/>
      <c r="AI19" s="95"/>
      <c r="AJ19" s="96"/>
      <c r="AK19" s="94"/>
      <c r="AL19" s="95"/>
      <c r="AM19" s="95"/>
      <c r="AN19" s="95"/>
      <c r="AO19" s="95"/>
      <c r="AP19" s="95"/>
      <c r="AQ19" s="96"/>
      <c r="AR19" s="94"/>
      <c r="AS19" s="95"/>
      <c r="AT19" s="96"/>
      <c r="AU19" s="167" t="str">
        <f t="shared" si="24"/>
        <v/>
      </c>
      <c r="AV19" s="168"/>
      <c r="AW19" s="169" t="str">
        <f t="shared" si="22"/>
        <v/>
      </c>
      <c r="AX19" s="170"/>
      <c r="AY19" s="171"/>
      <c r="AZ19" s="172"/>
      <c r="BA19" s="172"/>
      <c r="BB19" s="172"/>
      <c r="BC19" s="172"/>
      <c r="BD19" s="173"/>
    </row>
    <row r="20" spans="1:56" ht="39.950000000000003" customHeight="1">
      <c r="B20" s="60">
        <f t="shared" si="23"/>
        <v>7</v>
      </c>
      <c r="C20" s="158"/>
      <c r="D20" s="159"/>
      <c r="E20" s="160"/>
      <c r="F20" s="161"/>
      <c r="G20" s="162"/>
      <c r="H20" s="163"/>
      <c r="I20" s="163"/>
      <c r="J20" s="163"/>
      <c r="K20" s="159"/>
      <c r="L20" s="164"/>
      <c r="M20" s="165"/>
      <c r="N20" s="165"/>
      <c r="O20" s="166"/>
      <c r="P20" s="94"/>
      <c r="Q20" s="95"/>
      <c r="R20" s="95"/>
      <c r="S20" s="95"/>
      <c r="T20" s="95"/>
      <c r="U20" s="95"/>
      <c r="V20" s="96"/>
      <c r="W20" s="94"/>
      <c r="X20" s="95"/>
      <c r="Y20" s="95"/>
      <c r="Z20" s="95"/>
      <c r="AA20" s="95"/>
      <c r="AB20" s="95"/>
      <c r="AC20" s="96"/>
      <c r="AD20" s="94"/>
      <c r="AE20" s="95"/>
      <c r="AF20" s="95"/>
      <c r="AG20" s="95"/>
      <c r="AH20" s="95"/>
      <c r="AI20" s="95"/>
      <c r="AJ20" s="96"/>
      <c r="AK20" s="94"/>
      <c r="AL20" s="95"/>
      <c r="AM20" s="95"/>
      <c r="AN20" s="95"/>
      <c r="AO20" s="95"/>
      <c r="AP20" s="95"/>
      <c r="AQ20" s="96"/>
      <c r="AR20" s="94"/>
      <c r="AS20" s="95"/>
      <c r="AT20" s="96"/>
      <c r="AU20" s="167" t="str">
        <f>IF($AZ$3="４週",SUM(P20:AQ20),IF($AZ$3="暦月",SUM(P20:AT20),""))</f>
        <v/>
      </c>
      <c r="AV20" s="168"/>
      <c r="AW20" s="169" t="str">
        <f t="shared" si="22"/>
        <v/>
      </c>
      <c r="AX20" s="170"/>
      <c r="AY20" s="171"/>
      <c r="AZ20" s="172"/>
      <c r="BA20" s="172"/>
      <c r="BB20" s="172"/>
      <c r="BC20" s="172"/>
      <c r="BD20" s="173"/>
    </row>
    <row r="21" spans="1:56" ht="39.950000000000003" customHeight="1">
      <c r="B21" s="60">
        <f t="shared" si="23"/>
        <v>8</v>
      </c>
      <c r="C21" s="158"/>
      <c r="D21" s="159"/>
      <c r="E21" s="160"/>
      <c r="F21" s="161"/>
      <c r="G21" s="162"/>
      <c r="H21" s="163"/>
      <c r="I21" s="163"/>
      <c r="J21" s="163"/>
      <c r="K21" s="159"/>
      <c r="L21" s="164"/>
      <c r="M21" s="165"/>
      <c r="N21" s="165"/>
      <c r="O21" s="166"/>
      <c r="P21" s="94"/>
      <c r="Q21" s="95"/>
      <c r="R21" s="95"/>
      <c r="S21" s="95"/>
      <c r="T21" s="95"/>
      <c r="U21" s="95"/>
      <c r="V21" s="96"/>
      <c r="W21" s="94"/>
      <c r="X21" s="95"/>
      <c r="Y21" s="95"/>
      <c r="Z21" s="95"/>
      <c r="AA21" s="95"/>
      <c r="AB21" s="95"/>
      <c r="AC21" s="96"/>
      <c r="AD21" s="94"/>
      <c r="AE21" s="95"/>
      <c r="AF21" s="95"/>
      <c r="AG21" s="95"/>
      <c r="AH21" s="95"/>
      <c r="AI21" s="95"/>
      <c r="AJ21" s="96"/>
      <c r="AK21" s="94"/>
      <c r="AL21" s="95"/>
      <c r="AM21" s="95"/>
      <c r="AN21" s="95"/>
      <c r="AO21" s="95"/>
      <c r="AP21" s="95"/>
      <c r="AQ21" s="96"/>
      <c r="AR21" s="94"/>
      <c r="AS21" s="95"/>
      <c r="AT21" s="96"/>
      <c r="AU21" s="167" t="str">
        <f t="shared" si="24"/>
        <v/>
      </c>
      <c r="AV21" s="168"/>
      <c r="AW21" s="169" t="str">
        <f t="shared" si="22"/>
        <v/>
      </c>
      <c r="AX21" s="170"/>
      <c r="AY21" s="171"/>
      <c r="AZ21" s="172"/>
      <c r="BA21" s="172"/>
      <c r="BB21" s="172"/>
      <c r="BC21" s="172"/>
      <c r="BD21" s="173"/>
    </row>
    <row r="22" spans="1:56" ht="39.950000000000003" customHeight="1">
      <c r="B22" s="60">
        <f t="shared" si="23"/>
        <v>9</v>
      </c>
      <c r="C22" s="158"/>
      <c r="D22" s="159"/>
      <c r="E22" s="160"/>
      <c r="F22" s="161"/>
      <c r="G22" s="162"/>
      <c r="H22" s="163"/>
      <c r="I22" s="163"/>
      <c r="J22" s="163"/>
      <c r="K22" s="159"/>
      <c r="L22" s="164"/>
      <c r="M22" s="165"/>
      <c r="N22" s="165"/>
      <c r="O22" s="166"/>
      <c r="P22" s="94"/>
      <c r="Q22" s="95"/>
      <c r="R22" s="95"/>
      <c r="S22" s="95"/>
      <c r="T22" s="95"/>
      <c r="U22" s="95"/>
      <c r="V22" s="96"/>
      <c r="W22" s="94"/>
      <c r="X22" s="95"/>
      <c r="Y22" s="95"/>
      <c r="Z22" s="95"/>
      <c r="AA22" s="95"/>
      <c r="AB22" s="95"/>
      <c r="AC22" s="96"/>
      <c r="AD22" s="94"/>
      <c r="AE22" s="95"/>
      <c r="AF22" s="95"/>
      <c r="AG22" s="95"/>
      <c r="AH22" s="95"/>
      <c r="AI22" s="95"/>
      <c r="AJ22" s="96"/>
      <c r="AK22" s="94"/>
      <c r="AL22" s="95"/>
      <c r="AM22" s="95"/>
      <c r="AN22" s="95"/>
      <c r="AO22" s="95"/>
      <c r="AP22" s="95"/>
      <c r="AQ22" s="96"/>
      <c r="AR22" s="94"/>
      <c r="AS22" s="95"/>
      <c r="AT22" s="96"/>
      <c r="AU22" s="167" t="str">
        <f t="shared" si="24"/>
        <v/>
      </c>
      <c r="AV22" s="168"/>
      <c r="AW22" s="169" t="str">
        <f t="shared" si="22"/>
        <v/>
      </c>
      <c r="AX22" s="170"/>
      <c r="AY22" s="171"/>
      <c r="AZ22" s="172"/>
      <c r="BA22" s="172"/>
      <c r="BB22" s="172"/>
      <c r="BC22" s="172"/>
      <c r="BD22" s="173"/>
    </row>
    <row r="23" spans="1:56" ht="39.950000000000003" customHeight="1">
      <c r="B23" s="60">
        <f t="shared" si="23"/>
        <v>10</v>
      </c>
      <c r="C23" s="158"/>
      <c r="D23" s="159"/>
      <c r="E23" s="160"/>
      <c r="F23" s="161"/>
      <c r="G23" s="162"/>
      <c r="H23" s="163"/>
      <c r="I23" s="163"/>
      <c r="J23" s="163"/>
      <c r="K23" s="159"/>
      <c r="L23" s="164"/>
      <c r="M23" s="165"/>
      <c r="N23" s="165"/>
      <c r="O23" s="166"/>
      <c r="P23" s="94"/>
      <c r="Q23" s="95"/>
      <c r="R23" s="95"/>
      <c r="S23" s="95"/>
      <c r="T23" s="95"/>
      <c r="U23" s="95"/>
      <c r="V23" s="96"/>
      <c r="W23" s="94"/>
      <c r="X23" s="95"/>
      <c r="Y23" s="95"/>
      <c r="Z23" s="95"/>
      <c r="AA23" s="95"/>
      <c r="AB23" s="95"/>
      <c r="AC23" s="96"/>
      <c r="AD23" s="94"/>
      <c r="AE23" s="95"/>
      <c r="AF23" s="95"/>
      <c r="AG23" s="95"/>
      <c r="AH23" s="95"/>
      <c r="AI23" s="95"/>
      <c r="AJ23" s="96"/>
      <c r="AK23" s="94"/>
      <c r="AL23" s="95"/>
      <c r="AM23" s="95"/>
      <c r="AN23" s="95"/>
      <c r="AO23" s="95"/>
      <c r="AP23" s="95"/>
      <c r="AQ23" s="96"/>
      <c r="AR23" s="94"/>
      <c r="AS23" s="95"/>
      <c r="AT23" s="96"/>
      <c r="AU23" s="167" t="str">
        <f t="shared" si="24"/>
        <v/>
      </c>
      <c r="AV23" s="168"/>
      <c r="AW23" s="169" t="str">
        <f t="shared" si="22"/>
        <v/>
      </c>
      <c r="AX23" s="170"/>
      <c r="AY23" s="171"/>
      <c r="AZ23" s="172"/>
      <c r="BA23" s="172"/>
      <c r="BB23" s="172"/>
      <c r="BC23" s="172"/>
      <c r="BD23" s="173"/>
    </row>
    <row r="24" spans="1:56" ht="39.950000000000003" customHeight="1">
      <c r="B24" s="60">
        <f t="shared" si="23"/>
        <v>11</v>
      </c>
      <c r="C24" s="158"/>
      <c r="D24" s="159"/>
      <c r="E24" s="160"/>
      <c r="F24" s="161"/>
      <c r="G24" s="162"/>
      <c r="H24" s="163"/>
      <c r="I24" s="163"/>
      <c r="J24" s="163"/>
      <c r="K24" s="159"/>
      <c r="L24" s="164"/>
      <c r="M24" s="165"/>
      <c r="N24" s="165"/>
      <c r="O24" s="166"/>
      <c r="P24" s="94"/>
      <c r="Q24" s="95"/>
      <c r="R24" s="95"/>
      <c r="S24" s="95"/>
      <c r="T24" s="95"/>
      <c r="U24" s="95"/>
      <c r="V24" s="96"/>
      <c r="W24" s="94"/>
      <c r="X24" s="95"/>
      <c r="Y24" s="95"/>
      <c r="Z24" s="95"/>
      <c r="AA24" s="95"/>
      <c r="AB24" s="95"/>
      <c r="AC24" s="96"/>
      <c r="AD24" s="94"/>
      <c r="AE24" s="95"/>
      <c r="AF24" s="95"/>
      <c r="AG24" s="95"/>
      <c r="AH24" s="95"/>
      <c r="AI24" s="95"/>
      <c r="AJ24" s="96"/>
      <c r="AK24" s="94"/>
      <c r="AL24" s="95"/>
      <c r="AM24" s="95"/>
      <c r="AN24" s="95"/>
      <c r="AO24" s="95"/>
      <c r="AP24" s="95"/>
      <c r="AQ24" s="96"/>
      <c r="AR24" s="94"/>
      <c r="AS24" s="95"/>
      <c r="AT24" s="96"/>
      <c r="AU24" s="167" t="str">
        <f t="shared" si="24"/>
        <v/>
      </c>
      <c r="AV24" s="168"/>
      <c r="AW24" s="169" t="str">
        <f t="shared" si="22"/>
        <v/>
      </c>
      <c r="AX24" s="170"/>
      <c r="AY24" s="171"/>
      <c r="AZ24" s="172"/>
      <c r="BA24" s="172"/>
      <c r="BB24" s="172"/>
      <c r="BC24" s="172"/>
      <c r="BD24" s="173"/>
    </row>
    <row r="25" spans="1:56" ht="39.950000000000003" customHeight="1">
      <c r="B25" s="60">
        <f t="shared" si="23"/>
        <v>12</v>
      </c>
      <c r="C25" s="158"/>
      <c r="D25" s="159"/>
      <c r="E25" s="160"/>
      <c r="F25" s="161"/>
      <c r="G25" s="162"/>
      <c r="H25" s="163"/>
      <c r="I25" s="163"/>
      <c r="J25" s="163"/>
      <c r="K25" s="159"/>
      <c r="L25" s="164"/>
      <c r="M25" s="165"/>
      <c r="N25" s="165"/>
      <c r="O25" s="166"/>
      <c r="P25" s="94"/>
      <c r="Q25" s="95"/>
      <c r="R25" s="95"/>
      <c r="S25" s="95"/>
      <c r="T25" s="95"/>
      <c r="U25" s="95"/>
      <c r="V25" s="96"/>
      <c r="W25" s="94"/>
      <c r="X25" s="95"/>
      <c r="Y25" s="95"/>
      <c r="Z25" s="95"/>
      <c r="AA25" s="95"/>
      <c r="AB25" s="95"/>
      <c r="AC25" s="96"/>
      <c r="AD25" s="94"/>
      <c r="AE25" s="95"/>
      <c r="AF25" s="95"/>
      <c r="AG25" s="95"/>
      <c r="AH25" s="95"/>
      <c r="AI25" s="95"/>
      <c r="AJ25" s="96"/>
      <c r="AK25" s="94"/>
      <c r="AL25" s="95"/>
      <c r="AM25" s="95"/>
      <c r="AN25" s="95"/>
      <c r="AO25" s="95"/>
      <c r="AP25" s="95"/>
      <c r="AQ25" s="96"/>
      <c r="AR25" s="94"/>
      <c r="AS25" s="95"/>
      <c r="AT25" s="96"/>
      <c r="AU25" s="167" t="str">
        <f t="shared" si="24"/>
        <v/>
      </c>
      <c r="AV25" s="168"/>
      <c r="AW25" s="169" t="str">
        <f t="shared" si="22"/>
        <v/>
      </c>
      <c r="AX25" s="170"/>
      <c r="AY25" s="171"/>
      <c r="AZ25" s="172"/>
      <c r="BA25" s="172"/>
      <c r="BB25" s="172"/>
      <c r="BC25" s="172"/>
      <c r="BD25" s="173"/>
    </row>
    <row r="26" spans="1:56" ht="39.950000000000003" customHeight="1">
      <c r="B26" s="60">
        <f t="shared" si="23"/>
        <v>13</v>
      </c>
      <c r="C26" s="158"/>
      <c r="D26" s="159"/>
      <c r="E26" s="160"/>
      <c r="F26" s="161"/>
      <c r="G26" s="162"/>
      <c r="H26" s="163"/>
      <c r="I26" s="163"/>
      <c r="J26" s="163"/>
      <c r="K26" s="159"/>
      <c r="L26" s="164"/>
      <c r="M26" s="165"/>
      <c r="N26" s="165"/>
      <c r="O26" s="166"/>
      <c r="P26" s="94"/>
      <c r="Q26" s="95"/>
      <c r="R26" s="95"/>
      <c r="S26" s="95"/>
      <c r="T26" s="95"/>
      <c r="U26" s="95"/>
      <c r="V26" s="96"/>
      <c r="W26" s="94"/>
      <c r="X26" s="95"/>
      <c r="Y26" s="95"/>
      <c r="Z26" s="95"/>
      <c r="AA26" s="95"/>
      <c r="AB26" s="95"/>
      <c r="AC26" s="96"/>
      <c r="AD26" s="94"/>
      <c r="AE26" s="95"/>
      <c r="AF26" s="95"/>
      <c r="AG26" s="95"/>
      <c r="AH26" s="95"/>
      <c r="AI26" s="95"/>
      <c r="AJ26" s="96"/>
      <c r="AK26" s="94"/>
      <c r="AL26" s="95"/>
      <c r="AM26" s="95"/>
      <c r="AN26" s="95"/>
      <c r="AO26" s="95"/>
      <c r="AP26" s="95"/>
      <c r="AQ26" s="96"/>
      <c r="AR26" s="94"/>
      <c r="AS26" s="95"/>
      <c r="AT26" s="96"/>
      <c r="AU26" s="167" t="str">
        <f t="shared" si="24"/>
        <v/>
      </c>
      <c r="AV26" s="168"/>
      <c r="AW26" s="169" t="str">
        <f t="shared" si="22"/>
        <v/>
      </c>
      <c r="AX26" s="170"/>
      <c r="AY26" s="171"/>
      <c r="AZ26" s="172"/>
      <c r="BA26" s="172"/>
      <c r="BB26" s="172"/>
      <c r="BC26" s="172"/>
      <c r="BD26" s="173"/>
    </row>
    <row r="27" spans="1:56" ht="39.950000000000003" customHeight="1">
      <c r="B27" s="60">
        <f t="shared" si="23"/>
        <v>14</v>
      </c>
      <c r="C27" s="158"/>
      <c r="D27" s="159"/>
      <c r="E27" s="160"/>
      <c r="F27" s="161"/>
      <c r="G27" s="162"/>
      <c r="H27" s="163"/>
      <c r="I27" s="163"/>
      <c r="J27" s="163"/>
      <c r="K27" s="159"/>
      <c r="L27" s="164"/>
      <c r="M27" s="165"/>
      <c r="N27" s="165"/>
      <c r="O27" s="166"/>
      <c r="P27" s="94"/>
      <c r="Q27" s="95"/>
      <c r="R27" s="95"/>
      <c r="S27" s="95"/>
      <c r="T27" s="95"/>
      <c r="U27" s="95"/>
      <c r="V27" s="96"/>
      <c r="W27" s="94"/>
      <c r="X27" s="95"/>
      <c r="Y27" s="95"/>
      <c r="Z27" s="95"/>
      <c r="AA27" s="95"/>
      <c r="AB27" s="95"/>
      <c r="AC27" s="96"/>
      <c r="AD27" s="94"/>
      <c r="AE27" s="95"/>
      <c r="AF27" s="95"/>
      <c r="AG27" s="95"/>
      <c r="AH27" s="95"/>
      <c r="AI27" s="95"/>
      <c r="AJ27" s="96"/>
      <c r="AK27" s="94"/>
      <c r="AL27" s="95"/>
      <c r="AM27" s="95"/>
      <c r="AN27" s="95"/>
      <c r="AO27" s="95"/>
      <c r="AP27" s="95"/>
      <c r="AQ27" s="96"/>
      <c r="AR27" s="94"/>
      <c r="AS27" s="95"/>
      <c r="AT27" s="96"/>
      <c r="AU27" s="167" t="str">
        <f t="shared" si="24"/>
        <v/>
      </c>
      <c r="AV27" s="168"/>
      <c r="AW27" s="169" t="str">
        <f t="shared" si="22"/>
        <v/>
      </c>
      <c r="AX27" s="170"/>
      <c r="AY27" s="171"/>
      <c r="AZ27" s="172"/>
      <c r="BA27" s="172"/>
      <c r="BB27" s="172"/>
      <c r="BC27" s="172"/>
      <c r="BD27" s="173"/>
    </row>
    <row r="28" spans="1:56" ht="39.950000000000003" customHeight="1">
      <c r="B28" s="60">
        <f t="shared" si="23"/>
        <v>15</v>
      </c>
      <c r="C28" s="158"/>
      <c r="D28" s="159"/>
      <c r="E28" s="160"/>
      <c r="F28" s="161"/>
      <c r="G28" s="162"/>
      <c r="H28" s="163"/>
      <c r="I28" s="163"/>
      <c r="J28" s="163"/>
      <c r="K28" s="159"/>
      <c r="L28" s="164"/>
      <c r="M28" s="165"/>
      <c r="N28" s="165"/>
      <c r="O28" s="166"/>
      <c r="P28" s="94"/>
      <c r="Q28" s="95"/>
      <c r="R28" s="95"/>
      <c r="S28" s="95"/>
      <c r="T28" s="95"/>
      <c r="U28" s="95"/>
      <c r="V28" s="96"/>
      <c r="W28" s="94"/>
      <c r="X28" s="95"/>
      <c r="Y28" s="95"/>
      <c r="Z28" s="95"/>
      <c r="AA28" s="95"/>
      <c r="AB28" s="95"/>
      <c r="AC28" s="96"/>
      <c r="AD28" s="94"/>
      <c r="AE28" s="95"/>
      <c r="AF28" s="95"/>
      <c r="AG28" s="95"/>
      <c r="AH28" s="95"/>
      <c r="AI28" s="95"/>
      <c r="AJ28" s="96"/>
      <c r="AK28" s="94"/>
      <c r="AL28" s="95"/>
      <c r="AM28" s="95"/>
      <c r="AN28" s="95"/>
      <c r="AO28" s="95"/>
      <c r="AP28" s="95"/>
      <c r="AQ28" s="96"/>
      <c r="AR28" s="94"/>
      <c r="AS28" s="95"/>
      <c r="AT28" s="96"/>
      <c r="AU28" s="167" t="str">
        <f t="shared" si="24"/>
        <v/>
      </c>
      <c r="AV28" s="168"/>
      <c r="AW28" s="169" t="str">
        <f t="shared" si="22"/>
        <v/>
      </c>
      <c r="AX28" s="170"/>
      <c r="AY28" s="171"/>
      <c r="AZ28" s="172"/>
      <c r="BA28" s="172"/>
      <c r="BB28" s="172"/>
      <c r="BC28" s="172"/>
      <c r="BD28" s="173"/>
    </row>
    <row r="29" spans="1:56" ht="39.950000000000003" customHeight="1">
      <c r="B29" s="60">
        <f t="shared" si="23"/>
        <v>16</v>
      </c>
      <c r="C29" s="158"/>
      <c r="D29" s="159"/>
      <c r="E29" s="160"/>
      <c r="F29" s="161"/>
      <c r="G29" s="162"/>
      <c r="H29" s="163"/>
      <c r="I29" s="163"/>
      <c r="J29" s="163"/>
      <c r="K29" s="159"/>
      <c r="L29" s="164"/>
      <c r="M29" s="165"/>
      <c r="N29" s="165"/>
      <c r="O29" s="166"/>
      <c r="P29" s="94"/>
      <c r="Q29" s="95"/>
      <c r="R29" s="95"/>
      <c r="S29" s="95"/>
      <c r="T29" s="95"/>
      <c r="U29" s="95"/>
      <c r="V29" s="96"/>
      <c r="W29" s="94"/>
      <c r="X29" s="95"/>
      <c r="Y29" s="95"/>
      <c r="Z29" s="95"/>
      <c r="AA29" s="95"/>
      <c r="AB29" s="95"/>
      <c r="AC29" s="96"/>
      <c r="AD29" s="94"/>
      <c r="AE29" s="95"/>
      <c r="AF29" s="95"/>
      <c r="AG29" s="95"/>
      <c r="AH29" s="95"/>
      <c r="AI29" s="95"/>
      <c r="AJ29" s="96"/>
      <c r="AK29" s="94"/>
      <c r="AL29" s="95"/>
      <c r="AM29" s="95"/>
      <c r="AN29" s="95"/>
      <c r="AO29" s="95"/>
      <c r="AP29" s="95"/>
      <c r="AQ29" s="96"/>
      <c r="AR29" s="94"/>
      <c r="AS29" s="95"/>
      <c r="AT29" s="96"/>
      <c r="AU29" s="167" t="str">
        <f t="shared" si="24"/>
        <v/>
      </c>
      <c r="AV29" s="168"/>
      <c r="AW29" s="169" t="str">
        <f t="shared" si="22"/>
        <v/>
      </c>
      <c r="AX29" s="170"/>
      <c r="AY29" s="171"/>
      <c r="AZ29" s="172"/>
      <c r="BA29" s="172"/>
      <c r="BB29" s="172"/>
      <c r="BC29" s="172"/>
      <c r="BD29" s="173"/>
    </row>
    <row r="30" spans="1:56" ht="39.950000000000003" customHeight="1">
      <c r="B30" s="60">
        <f t="shared" si="23"/>
        <v>17</v>
      </c>
      <c r="C30" s="158"/>
      <c r="D30" s="159"/>
      <c r="E30" s="160"/>
      <c r="F30" s="161"/>
      <c r="G30" s="162"/>
      <c r="H30" s="163"/>
      <c r="I30" s="163"/>
      <c r="J30" s="163"/>
      <c r="K30" s="159"/>
      <c r="L30" s="164"/>
      <c r="M30" s="165"/>
      <c r="N30" s="165"/>
      <c r="O30" s="166"/>
      <c r="P30" s="94"/>
      <c r="Q30" s="95"/>
      <c r="R30" s="95"/>
      <c r="S30" s="95"/>
      <c r="T30" s="95"/>
      <c r="U30" s="95"/>
      <c r="V30" s="96"/>
      <c r="W30" s="94"/>
      <c r="X30" s="95"/>
      <c r="Y30" s="95"/>
      <c r="Z30" s="95"/>
      <c r="AA30" s="95"/>
      <c r="AB30" s="95"/>
      <c r="AC30" s="96"/>
      <c r="AD30" s="94"/>
      <c r="AE30" s="95"/>
      <c r="AF30" s="95"/>
      <c r="AG30" s="95"/>
      <c r="AH30" s="95"/>
      <c r="AI30" s="95"/>
      <c r="AJ30" s="96"/>
      <c r="AK30" s="94"/>
      <c r="AL30" s="95"/>
      <c r="AM30" s="95"/>
      <c r="AN30" s="95"/>
      <c r="AO30" s="95"/>
      <c r="AP30" s="95"/>
      <c r="AQ30" s="96"/>
      <c r="AR30" s="94"/>
      <c r="AS30" s="95"/>
      <c r="AT30" s="96"/>
      <c r="AU30" s="167" t="str">
        <f t="shared" si="24"/>
        <v/>
      </c>
      <c r="AV30" s="168"/>
      <c r="AW30" s="169" t="str">
        <f t="shared" si="22"/>
        <v/>
      </c>
      <c r="AX30" s="170"/>
      <c r="AY30" s="171"/>
      <c r="AZ30" s="172"/>
      <c r="BA30" s="172"/>
      <c r="BB30" s="172"/>
      <c r="BC30" s="172"/>
      <c r="BD30" s="173"/>
    </row>
    <row r="31" spans="1:56" ht="39.950000000000003" customHeight="1" thickBot="1">
      <c r="B31" s="61">
        <f t="shared" si="23"/>
        <v>18</v>
      </c>
      <c r="C31" s="187"/>
      <c r="D31" s="188"/>
      <c r="E31" s="189"/>
      <c r="F31" s="190"/>
      <c r="G31" s="191"/>
      <c r="H31" s="192"/>
      <c r="I31" s="192"/>
      <c r="J31" s="192"/>
      <c r="K31" s="188"/>
      <c r="L31" s="193"/>
      <c r="M31" s="194"/>
      <c r="N31" s="194"/>
      <c r="O31" s="195"/>
      <c r="P31" s="97"/>
      <c r="Q31" s="98"/>
      <c r="R31" s="98"/>
      <c r="S31" s="98"/>
      <c r="T31" s="98"/>
      <c r="U31" s="98"/>
      <c r="V31" s="99"/>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9"/>
      <c r="AU31" s="196" t="str">
        <f t="shared" si="24"/>
        <v/>
      </c>
      <c r="AV31" s="197"/>
      <c r="AW31" s="198" t="str">
        <f t="shared" si="22"/>
        <v/>
      </c>
      <c r="AX31" s="199"/>
      <c r="AY31" s="200"/>
      <c r="AZ31" s="201"/>
      <c r="BA31" s="201"/>
      <c r="BB31" s="201"/>
      <c r="BC31" s="201"/>
      <c r="BD31" s="202"/>
    </row>
    <row r="32" spans="1:56" s="27" customFormat="1" ht="20.25" customHeight="1">
      <c r="A32" s="1"/>
      <c r="B32" s="1"/>
      <c r="C32" s="3"/>
      <c r="D32" s="105"/>
      <c r="E32" s="53"/>
      <c r="F32" s="1"/>
      <c r="G32" s="1"/>
      <c r="H32" s="1"/>
      <c r="I32" s="1"/>
      <c r="J32" s="1"/>
      <c r="K32" s="1"/>
      <c r="L32" s="1"/>
      <c r="M32" s="1"/>
      <c r="N32" s="1"/>
      <c r="O32" s="1"/>
      <c r="P32" s="1"/>
      <c r="Q32" s="1"/>
      <c r="R32" s="1"/>
      <c r="S32" s="1"/>
      <c r="T32" s="1"/>
      <c r="U32" s="1"/>
      <c r="V32" s="1"/>
      <c r="W32" s="1"/>
      <c r="X32" s="1"/>
      <c r="Y32" s="1"/>
      <c r="Z32" s="1"/>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row>
  </sheetData>
  <sheetProtection insertRows="0"/>
  <mergeCells count="151">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C18:D18"/>
    <mergeCell ref="L18:O18"/>
    <mergeCell ref="C19:D19"/>
    <mergeCell ref="L19:O19"/>
    <mergeCell ref="E15:F15"/>
    <mergeCell ref="G15:K15"/>
    <mergeCell ref="E16:F16"/>
    <mergeCell ref="G16:K16"/>
    <mergeCell ref="E17:F17"/>
    <mergeCell ref="G17:K17"/>
    <mergeCell ref="E18:F18"/>
    <mergeCell ref="C14:D14"/>
    <mergeCell ref="E14:F14"/>
    <mergeCell ref="G14:K14"/>
    <mergeCell ref="C15:D15"/>
    <mergeCell ref="L14:O14"/>
    <mergeCell ref="L15:O15"/>
    <mergeCell ref="C16:D16"/>
    <mergeCell ref="L16:O16"/>
    <mergeCell ref="C17:D17"/>
    <mergeCell ref="L17:O17"/>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W30:AX30"/>
    <mergeCell ref="AU31:AV31"/>
    <mergeCell ref="AW31:AX31"/>
    <mergeCell ref="AU30:AV30"/>
    <mergeCell ref="AY23:BD23"/>
    <mergeCell ref="AY24:BD24"/>
    <mergeCell ref="AY25:BD25"/>
    <mergeCell ref="AY26:BD26"/>
    <mergeCell ref="AY27:BD27"/>
    <mergeCell ref="AY28:BD28"/>
    <mergeCell ref="AY14:BD14"/>
    <mergeCell ref="AY15:BD15"/>
    <mergeCell ref="AY16:BD16"/>
    <mergeCell ref="AY17:BD17"/>
    <mergeCell ref="AY18:BD18"/>
    <mergeCell ref="AY19:BD19"/>
    <mergeCell ref="AY20:BD20"/>
    <mergeCell ref="AY21:BD21"/>
    <mergeCell ref="AY22:BD22"/>
  </mergeCells>
  <phoneticPr fontId="1"/>
  <conditionalFormatting sqref="AU14:AX31">
    <cfRule type="expression" dxfId="0" priority="5">
      <formula>INDIRECT(ADDRESS(ROW(),COLUMN()))=TRUNC(INDIRECT(ADDRESS(ROW(),COLUMN())))</formula>
    </cfRule>
  </conditionalFormatting>
  <dataValidations count="9">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imeMode="off" allowBlank="1" showInputMessage="1" showErrorMessage="1" sqref="P14:AT31"/>
    <dataValidation imeMode="on" allowBlank="1" showInputMessage="1" showErrorMessage="1" sqref="L14:O31 AY14:BD31 AM2:BA2"/>
    <dataValidation imeMode="off" allowBlank="1" showInputMessage="1" showErrorMessage="1" error="入力可能範囲　32～40" sqref="U2:V2 AB2:AC2 AZ6:BA6"/>
  </dataValidations>
  <printOptions horizontalCentered="1"/>
  <pageMargins left="0.23622047244094491" right="0.23622047244094491" top="0.86614173228346458" bottom="0.6692913385826772" header="0.31496062992125984" footer="0.31496062992125984"/>
  <pageSetup paperSize="9" scale="39" fitToHeight="0" orientation="landscape" blackAndWhite="1" r:id="rId1"/>
  <colBreaks count="1" manualBreakCount="1">
    <brk id="58" max="1048575" man="1"/>
  </colBreaks>
  <ignoredErrors>
    <ignoredError sqref="AY3:AY4" numberStoredAsText="1"/>
    <ignoredError sqref="AS13"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5"/>
  <sheetViews>
    <sheetView zoomScale="70" zoomScaleNormal="70" workbookViewId="0">
      <selection activeCell="C4" sqref="C4"/>
    </sheetView>
  </sheetViews>
  <sheetFormatPr defaultColWidth="9" defaultRowHeight="25.5"/>
  <cols>
    <col min="1" max="1" width="2" style="75" customWidth="1"/>
    <col min="2" max="2" width="8.625" style="75" customWidth="1"/>
    <col min="3" max="10" width="40.625" style="75" customWidth="1"/>
    <col min="11" max="16384" width="9" style="75"/>
  </cols>
  <sheetData>
    <row r="1" spans="2:10">
      <c r="B1" s="75" t="s">
        <v>55</v>
      </c>
    </row>
    <row r="3" spans="2:10">
      <c r="B3" s="76" t="s">
        <v>56</v>
      </c>
      <c r="C3" s="76" t="s">
        <v>57</v>
      </c>
    </row>
    <row r="4" spans="2:10">
      <c r="B4" s="76">
        <v>1</v>
      </c>
      <c r="C4" s="100" t="s">
        <v>86</v>
      </c>
    </row>
    <row r="5" spans="2:10">
      <c r="B5" s="76">
        <v>2</v>
      </c>
      <c r="C5" s="100"/>
    </row>
    <row r="6" spans="2:10">
      <c r="B6" s="76">
        <v>3</v>
      </c>
      <c r="C6" s="100"/>
    </row>
    <row r="7" spans="2:10">
      <c r="B7" s="76">
        <v>4</v>
      </c>
      <c r="C7" s="100"/>
    </row>
    <row r="8" spans="2:10">
      <c r="B8" s="76">
        <v>5</v>
      </c>
      <c r="C8" s="100"/>
    </row>
    <row r="9" spans="2:10">
      <c r="B9" s="76">
        <v>6</v>
      </c>
      <c r="C9" s="100"/>
    </row>
    <row r="10" spans="2:10">
      <c r="B10" s="76">
        <v>7</v>
      </c>
      <c r="C10" s="100"/>
    </row>
    <row r="11" spans="2:10">
      <c r="B11" s="76">
        <v>8</v>
      </c>
      <c r="C11" s="100"/>
    </row>
    <row r="13" spans="2:10">
      <c r="B13" s="75" t="s">
        <v>54</v>
      </c>
    </row>
    <row r="14" spans="2:10" ht="26.25" thickBot="1"/>
    <row r="15" spans="2:10" ht="26.25" thickBot="1">
      <c r="B15" s="101" t="s">
        <v>42</v>
      </c>
      <c r="C15" s="78" t="s">
        <v>2</v>
      </c>
      <c r="D15" s="79" t="s">
        <v>88</v>
      </c>
      <c r="E15" s="80" t="s">
        <v>27</v>
      </c>
      <c r="F15" s="80" t="s">
        <v>27</v>
      </c>
      <c r="G15" s="80" t="s">
        <v>27</v>
      </c>
      <c r="H15" s="80" t="s">
        <v>69</v>
      </c>
      <c r="I15" s="80" t="s">
        <v>69</v>
      </c>
      <c r="J15" s="81" t="s">
        <v>69</v>
      </c>
    </row>
    <row r="16" spans="2:10">
      <c r="B16" s="216" t="s">
        <v>43</v>
      </c>
      <c r="C16" s="84" t="s">
        <v>50</v>
      </c>
      <c r="D16" s="86" t="s">
        <v>83</v>
      </c>
      <c r="E16" s="86"/>
      <c r="F16" s="86"/>
      <c r="G16" s="86"/>
      <c r="H16" s="82"/>
      <c r="I16" s="82"/>
      <c r="J16" s="83"/>
    </row>
    <row r="17" spans="2:10">
      <c r="B17" s="216"/>
      <c r="C17" s="84" t="s">
        <v>50</v>
      </c>
      <c r="D17" s="86" t="s">
        <v>87</v>
      </c>
      <c r="E17" s="86"/>
      <c r="F17" s="86"/>
      <c r="G17" s="86"/>
      <c r="H17" s="77"/>
      <c r="I17" s="77"/>
      <c r="J17" s="85"/>
    </row>
    <row r="18" spans="2:10">
      <c r="B18" s="216"/>
      <c r="C18" s="84" t="s">
        <v>50</v>
      </c>
      <c r="D18" s="86" t="s">
        <v>89</v>
      </c>
      <c r="E18" s="86"/>
      <c r="F18" s="86"/>
      <c r="G18" s="86"/>
      <c r="H18" s="77"/>
      <c r="I18" s="77"/>
      <c r="J18" s="85"/>
    </row>
    <row r="19" spans="2:10">
      <c r="B19" s="216"/>
      <c r="C19" s="84" t="s">
        <v>27</v>
      </c>
      <c r="D19" s="86" t="s">
        <v>90</v>
      </c>
      <c r="E19" s="86"/>
      <c r="F19" s="86"/>
      <c r="G19" s="86"/>
      <c r="H19" s="77"/>
      <c r="I19" s="77"/>
      <c r="J19" s="85"/>
    </row>
    <row r="20" spans="2:10">
      <c r="B20" s="216"/>
      <c r="C20" s="84" t="s">
        <v>27</v>
      </c>
      <c r="D20" s="86" t="s">
        <v>91</v>
      </c>
      <c r="E20" s="86"/>
      <c r="F20" s="86"/>
      <c r="G20" s="86"/>
      <c r="H20" s="77"/>
      <c r="I20" s="77"/>
      <c r="J20" s="85"/>
    </row>
    <row r="21" spans="2:10">
      <c r="B21" s="216"/>
      <c r="C21" s="84" t="s">
        <v>27</v>
      </c>
      <c r="D21" s="86" t="s">
        <v>92</v>
      </c>
      <c r="E21" s="86"/>
      <c r="F21" s="86"/>
      <c r="G21" s="86"/>
      <c r="H21" s="77"/>
      <c r="I21" s="77"/>
      <c r="J21" s="85"/>
    </row>
    <row r="22" spans="2:10">
      <c r="B22" s="216"/>
      <c r="C22" s="84" t="s">
        <v>27</v>
      </c>
      <c r="D22" s="86" t="s">
        <v>27</v>
      </c>
      <c r="E22" s="86"/>
      <c r="F22" s="86"/>
      <c r="G22" s="86"/>
      <c r="H22" s="77"/>
      <c r="I22" s="77"/>
      <c r="J22" s="85"/>
    </row>
    <row r="23" spans="2:10">
      <c r="B23" s="216"/>
      <c r="C23" s="84" t="s">
        <v>27</v>
      </c>
      <c r="D23" s="86" t="s">
        <v>27</v>
      </c>
      <c r="E23" s="86"/>
      <c r="F23" s="86"/>
      <c r="G23" s="86"/>
      <c r="H23" s="77"/>
      <c r="I23" s="77"/>
      <c r="J23" s="85"/>
    </row>
    <row r="24" spans="2:10">
      <c r="B24" s="216"/>
      <c r="C24" s="84" t="s">
        <v>27</v>
      </c>
      <c r="D24" s="86" t="s">
        <v>27</v>
      </c>
      <c r="E24" s="86"/>
      <c r="F24" s="86"/>
      <c r="G24" s="86"/>
      <c r="H24" s="77"/>
      <c r="I24" s="77"/>
      <c r="J24" s="85"/>
    </row>
    <row r="25" spans="2:10">
      <c r="B25" s="216"/>
      <c r="C25" s="84" t="s">
        <v>27</v>
      </c>
      <c r="D25" s="87" t="s">
        <v>27</v>
      </c>
      <c r="E25" s="87"/>
      <c r="F25" s="87"/>
      <c r="G25" s="87"/>
      <c r="H25" s="77"/>
      <c r="I25" s="77"/>
      <c r="J25" s="85"/>
    </row>
    <row r="26" spans="2:10">
      <c r="B26" s="216"/>
      <c r="C26" s="84" t="s">
        <v>27</v>
      </c>
      <c r="D26" s="87" t="s">
        <v>27</v>
      </c>
      <c r="E26" s="87"/>
      <c r="F26" s="87"/>
      <c r="G26" s="87"/>
      <c r="H26" s="77"/>
      <c r="I26" s="77"/>
      <c r="J26" s="85"/>
    </row>
    <row r="27" spans="2:10">
      <c r="B27" s="216"/>
      <c r="C27" s="84" t="s">
        <v>27</v>
      </c>
      <c r="D27" s="87" t="s">
        <v>27</v>
      </c>
      <c r="E27" s="87"/>
      <c r="F27" s="87"/>
      <c r="G27" s="87"/>
      <c r="H27" s="77"/>
      <c r="I27" s="77"/>
      <c r="J27" s="85"/>
    </row>
    <row r="28" spans="2:10" ht="26.25" thickBot="1">
      <c r="B28" s="217"/>
      <c r="C28" s="88" t="s">
        <v>27</v>
      </c>
      <c r="D28" s="89" t="s">
        <v>27</v>
      </c>
      <c r="E28" s="89"/>
      <c r="F28" s="89"/>
      <c r="G28" s="89"/>
      <c r="H28" s="89"/>
      <c r="I28" s="89"/>
      <c r="J28" s="90"/>
    </row>
    <row r="31" spans="2:10">
      <c r="C31" s="75" t="s">
        <v>67</v>
      </c>
    </row>
    <row r="32" spans="2:10">
      <c r="C32" s="75" t="s">
        <v>28</v>
      </c>
    </row>
    <row r="33" spans="3:3">
      <c r="C33" s="75" t="s">
        <v>84</v>
      </c>
    </row>
    <row r="34" spans="3:3">
      <c r="C34" s="75" t="s">
        <v>68</v>
      </c>
    </row>
    <row r="35" spans="3:3">
      <c r="C35" s="75" t="s">
        <v>118</v>
      </c>
    </row>
    <row r="37" spans="3:3">
      <c r="C37" s="75" t="s">
        <v>29</v>
      </c>
    </row>
    <row r="38" spans="3:3">
      <c r="C38" s="75" t="s">
        <v>30</v>
      </c>
    </row>
    <row r="40" spans="3:3">
      <c r="C40" s="75" t="s">
        <v>85</v>
      </c>
    </row>
    <row r="41" spans="3:3">
      <c r="C41" s="75" t="s">
        <v>44</v>
      </c>
    </row>
    <row r="42" spans="3:3">
      <c r="C42" s="75" t="s">
        <v>45</v>
      </c>
    </row>
    <row r="43" spans="3:3">
      <c r="C43" s="75" t="s">
        <v>46</v>
      </c>
    </row>
    <row r="44" spans="3:3">
      <c r="C44" s="75" t="s">
        <v>47</v>
      </c>
    </row>
    <row r="45" spans="3:3">
      <c r="C45" s="75" t="s">
        <v>48</v>
      </c>
    </row>
  </sheetData>
  <mergeCells count="1">
    <mergeCell ref="B16:B28"/>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記入方法</vt:lpstr>
      <vt:lpstr>【記載例】介護予防支援</vt:lpstr>
      <vt:lpstr>介護予防支援</vt:lpstr>
      <vt:lpstr>プルダウン・リスト</vt:lpstr>
      <vt:lpstr>【記載例】介護予防支援!Print_Area</vt:lpstr>
      <vt:lpstr>介護予防支援!Print_Area</vt:lpstr>
      <vt:lpstr>記入方法!Print_Area</vt:lpstr>
      <vt:lpstr>【記載例】介護予防支援!Print_Titles</vt:lpstr>
      <vt:lpstr>介護予防支援!Print_Titles</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2023-11-21T05:11:20Z</dcterms:modified>
</cp:coreProperties>
</file>