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815" windowWidth="20550" windowHeight="4860"/>
  </bookViews>
  <sheets>
    <sheet name="記入例" sheetId="6" r:id="rId1"/>
    <sheet name="【換算表①】" sheetId="4" r:id="rId2"/>
  </sheets>
  <definedNames>
    <definedName name="_xlnm.Print_Area" localSheetId="1">【換算表①】!$A$1:$AI$41</definedName>
  </definedNames>
  <calcPr calcId="162913"/>
</workbook>
</file>

<file path=xl/calcChain.xml><?xml version="1.0" encoding="utf-8"?>
<calcChain xmlns="http://schemas.openxmlformats.org/spreadsheetml/2006/main">
  <c r="AD36" i="6" l="1"/>
  <c r="AD34" i="6"/>
  <c r="I19" i="6" l="1"/>
  <c r="I23" i="6"/>
  <c r="H34" i="6" l="1"/>
  <c r="I21" i="6"/>
  <c r="AH33" i="4" l="1"/>
  <c r="AH32" i="4"/>
  <c r="AH31" i="4"/>
  <c r="AH30" i="4"/>
  <c r="AH29" i="4"/>
  <c r="AH28" i="4"/>
  <c r="AH27" i="4"/>
  <c r="AH26" i="4"/>
  <c r="AH25" i="4"/>
  <c r="AH24" i="4"/>
  <c r="AH23" i="4"/>
  <c r="AH22" i="4"/>
  <c r="AH21" i="4"/>
  <c r="AH20" i="4"/>
  <c r="AH19" i="4"/>
  <c r="AC33" i="4"/>
  <c r="AA33" i="4"/>
  <c r="Y33" i="4"/>
  <c r="W33" i="4"/>
  <c r="U33" i="4"/>
  <c r="S33" i="4"/>
  <c r="Q33" i="4"/>
  <c r="O33" i="4"/>
  <c r="M33" i="4"/>
  <c r="K33" i="4"/>
  <c r="I33" i="4"/>
  <c r="AC32" i="4"/>
  <c r="AA32" i="4"/>
  <c r="Y32" i="4"/>
  <c r="W32" i="4"/>
  <c r="U32" i="4"/>
  <c r="S32" i="4"/>
  <c r="Q32" i="4"/>
  <c r="O32" i="4"/>
  <c r="M32" i="4"/>
  <c r="K32" i="4"/>
  <c r="I32" i="4"/>
  <c r="AC31" i="4"/>
  <c r="AA31" i="4"/>
  <c r="Y31" i="4"/>
  <c r="W31" i="4"/>
  <c r="U31" i="4"/>
  <c r="S31" i="4"/>
  <c r="Q31" i="4"/>
  <c r="O31" i="4"/>
  <c r="M31" i="4"/>
  <c r="K31" i="4"/>
  <c r="I31" i="4"/>
  <c r="AC30" i="4"/>
  <c r="AA30" i="4"/>
  <c r="Y30" i="4"/>
  <c r="W30" i="4"/>
  <c r="U30" i="4"/>
  <c r="S30" i="4"/>
  <c r="Q30" i="4"/>
  <c r="O30" i="4"/>
  <c r="M30" i="4"/>
  <c r="K30" i="4"/>
  <c r="I30" i="4"/>
  <c r="AC29" i="4"/>
  <c r="AA29" i="4"/>
  <c r="Y29" i="4"/>
  <c r="W29" i="4"/>
  <c r="U29" i="4"/>
  <c r="S29" i="4"/>
  <c r="Q29" i="4"/>
  <c r="O29" i="4"/>
  <c r="M29" i="4"/>
  <c r="K29" i="4"/>
  <c r="I29" i="4"/>
  <c r="AC28" i="4"/>
  <c r="AA28" i="4"/>
  <c r="Y28" i="4"/>
  <c r="W28" i="4"/>
  <c r="U28" i="4"/>
  <c r="S28" i="4"/>
  <c r="Q28" i="4"/>
  <c r="O28" i="4"/>
  <c r="M28" i="4"/>
  <c r="K28" i="4"/>
  <c r="I28" i="4"/>
  <c r="AC27" i="4"/>
  <c r="AA27" i="4"/>
  <c r="Y27" i="4"/>
  <c r="W27" i="4"/>
  <c r="U27" i="4"/>
  <c r="S27" i="4"/>
  <c r="Q27" i="4"/>
  <c r="O27" i="4"/>
  <c r="M27" i="4"/>
  <c r="K27" i="4"/>
  <c r="I27" i="4"/>
  <c r="AC26" i="4"/>
  <c r="AA26" i="4"/>
  <c r="Y26" i="4"/>
  <c r="W26" i="4"/>
  <c r="U26" i="4"/>
  <c r="S26" i="4"/>
  <c r="Q26" i="4"/>
  <c r="O26" i="4"/>
  <c r="M26" i="4"/>
  <c r="K26" i="4"/>
  <c r="I26" i="4"/>
  <c r="AC25" i="4"/>
  <c r="AA25" i="4"/>
  <c r="Y25" i="4"/>
  <c r="W25" i="4"/>
  <c r="U25" i="4"/>
  <c r="S25" i="4"/>
  <c r="Q25" i="4"/>
  <c r="O25" i="4"/>
  <c r="M25" i="4"/>
  <c r="K25" i="4"/>
  <c r="I25" i="4"/>
  <c r="AC24" i="4"/>
  <c r="AA24" i="4"/>
  <c r="Y24" i="4"/>
  <c r="W24" i="4"/>
  <c r="U24" i="4"/>
  <c r="S24" i="4"/>
  <c r="Q24" i="4"/>
  <c r="O24" i="4"/>
  <c r="M24" i="4"/>
  <c r="K24" i="4"/>
  <c r="I24" i="4"/>
  <c r="AC23" i="4"/>
  <c r="AA23" i="4"/>
  <c r="Y23" i="4"/>
  <c r="W23" i="4"/>
  <c r="U23" i="4"/>
  <c r="S23" i="4"/>
  <c r="Q23" i="4"/>
  <c r="O23" i="4"/>
  <c r="M23" i="4"/>
  <c r="K23" i="4"/>
  <c r="I23" i="4"/>
  <c r="AC22" i="4"/>
  <c r="AA22" i="4"/>
  <c r="Y22" i="4"/>
  <c r="W22" i="4"/>
  <c r="U22" i="4"/>
  <c r="S22" i="4"/>
  <c r="Q22" i="4"/>
  <c r="O22" i="4"/>
  <c r="M22" i="4"/>
  <c r="K22" i="4"/>
  <c r="I22" i="4"/>
  <c r="AC21" i="4"/>
  <c r="AA21" i="4"/>
  <c r="Y21" i="4"/>
  <c r="W21" i="4"/>
  <c r="U21" i="4"/>
  <c r="S21" i="4"/>
  <c r="Q21" i="4"/>
  <c r="O21" i="4"/>
  <c r="M21" i="4"/>
  <c r="K21" i="4"/>
  <c r="I21" i="4"/>
  <c r="AC20" i="4"/>
  <c r="AA20" i="4"/>
  <c r="Y20" i="4"/>
  <c r="W20" i="4"/>
  <c r="U20" i="4"/>
  <c r="S20" i="4"/>
  <c r="Q20" i="4"/>
  <c r="O20" i="4"/>
  <c r="M20" i="4"/>
  <c r="K20" i="4"/>
  <c r="I20" i="4"/>
  <c r="AC19" i="4"/>
  <c r="AA19" i="4"/>
  <c r="Y19" i="4"/>
  <c r="W19" i="4"/>
  <c r="U19" i="4"/>
  <c r="S19" i="4"/>
  <c r="Q19" i="4"/>
  <c r="O19" i="4"/>
  <c r="M19" i="4"/>
  <c r="K19" i="4"/>
  <c r="I19" i="4"/>
  <c r="AH20" i="6"/>
  <c r="AH21" i="6"/>
  <c r="AH22" i="6"/>
  <c r="AH23" i="6"/>
  <c r="AH24" i="6"/>
  <c r="AH25" i="6"/>
  <c r="AH26" i="6"/>
  <c r="AH27" i="6"/>
  <c r="AH28" i="6"/>
  <c r="AH29" i="6"/>
  <c r="AH30" i="6"/>
  <c r="AH31" i="6"/>
  <c r="AH32" i="6"/>
  <c r="AH33" i="6"/>
  <c r="AH19" i="6"/>
  <c r="AC20" i="6"/>
  <c r="AC21" i="6"/>
  <c r="AC22" i="6"/>
  <c r="AC23" i="6"/>
  <c r="AC24" i="6"/>
  <c r="AB36" i="6" s="1"/>
  <c r="AC25" i="6"/>
  <c r="AC26" i="6"/>
  <c r="AC27" i="6"/>
  <c r="AC28" i="6"/>
  <c r="AC29" i="6"/>
  <c r="AC30" i="6"/>
  <c r="AC31" i="6"/>
  <c r="AC32" i="6"/>
  <c r="AC33" i="6"/>
  <c r="AC19" i="6"/>
  <c r="AA20" i="6"/>
  <c r="AA21" i="6"/>
  <c r="Z36" i="6" s="1"/>
  <c r="AA22" i="6"/>
  <c r="AA23" i="6"/>
  <c r="AA24" i="6"/>
  <c r="AA25" i="6"/>
  <c r="AA26" i="6"/>
  <c r="AA27" i="6"/>
  <c r="AA28" i="6"/>
  <c r="AA29" i="6"/>
  <c r="AA30" i="6"/>
  <c r="AA31" i="6"/>
  <c r="AA32" i="6"/>
  <c r="AA33" i="6"/>
  <c r="AA19" i="6"/>
  <c r="Y20" i="6"/>
  <c r="Y21" i="6"/>
  <c r="Y22" i="6"/>
  <c r="Y23" i="6"/>
  <c r="Y24" i="6"/>
  <c r="Y25" i="6"/>
  <c r="Y26" i="6"/>
  <c r="Y27" i="6"/>
  <c r="Y28" i="6"/>
  <c r="Y29" i="6"/>
  <c r="Y30" i="6"/>
  <c r="Y31" i="6"/>
  <c r="Y32" i="6"/>
  <c r="Y33" i="6"/>
  <c r="Y19" i="6"/>
  <c r="W20" i="6"/>
  <c r="W21" i="6"/>
  <c r="W22" i="6"/>
  <c r="W23" i="6"/>
  <c r="W24" i="6"/>
  <c r="W25" i="6"/>
  <c r="W26" i="6"/>
  <c r="W27" i="6"/>
  <c r="W28" i="6"/>
  <c r="W29" i="6"/>
  <c r="W30" i="6"/>
  <c r="W31" i="6"/>
  <c r="W32" i="6"/>
  <c r="W33" i="6"/>
  <c r="W19" i="6"/>
  <c r="U20" i="6"/>
  <c r="U21" i="6"/>
  <c r="U22" i="6"/>
  <c r="U23" i="6"/>
  <c r="U24" i="6"/>
  <c r="U25" i="6"/>
  <c r="U26" i="6"/>
  <c r="U27" i="6"/>
  <c r="U28" i="6"/>
  <c r="U29" i="6"/>
  <c r="U30" i="6"/>
  <c r="U31" i="6"/>
  <c r="U32" i="6"/>
  <c r="U33" i="6"/>
  <c r="U19" i="6"/>
  <c r="S20" i="6"/>
  <c r="S21" i="6"/>
  <c r="S22" i="6"/>
  <c r="S23" i="6"/>
  <c r="S24" i="6"/>
  <c r="S25" i="6"/>
  <c r="S26" i="6"/>
  <c r="S27" i="6"/>
  <c r="S28" i="6"/>
  <c r="S29" i="6"/>
  <c r="S30" i="6"/>
  <c r="S31" i="6"/>
  <c r="S32" i="6"/>
  <c r="S33" i="6"/>
  <c r="S19" i="6"/>
  <c r="Q20" i="6"/>
  <c r="Q21" i="6"/>
  <c r="Q22" i="6"/>
  <c r="Q23" i="6"/>
  <c r="Q24" i="6"/>
  <c r="Q25" i="6"/>
  <c r="Q26" i="6"/>
  <c r="Q27" i="6"/>
  <c r="Q28" i="6"/>
  <c r="Q29" i="6"/>
  <c r="Q30" i="6"/>
  <c r="Q31" i="6"/>
  <c r="Q32" i="6"/>
  <c r="Q33" i="6"/>
  <c r="Q19" i="6"/>
  <c r="O20" i="6"/>
  <c r="O21" i="6"/>
  <c r="O22" i="6"/>
  <c r="O23" i="6"/>
  <c r="O24" i="6"/>
  <c r="O25" i="6"/>
  <c r="O26" i="6"/>
  <c r="O27" i="6"/>
  <c r="O28" i="6"/>
  <c r="O29" i="6"/>
  <c r="O30" i="6"/>
  <c r="O31" i="6"/>
  <c r="O32" i="6"/>
  <c r="O33" i="6"/>
  <c r="O19" i="6"/>
  <c r="M20" i="6"/>
  <c r="M21" i="6"/>
  <c r="M22" i="6"/>
  <c r="M23" i="6"/>
  <c r="M24" i="6"/>
  <c r="M25" i="6"/>
  <c r="M26" i="6"/>
  <c r="M27" i="6"/>
  <c r="M28" i="6"/>
  <c r="M29" i="6"/>
  <c r="M30" i="6"/>
  <c r="M31" i="6"/>
  <c r="M32" i="6"/>
  <c r="M33" i="6"/>
  <c r="M19" i="6"/>
  <c r="K20" i="6"/>
  <c r="K21" i="6"/>
  <c r="J36" i="6" s="1"/>
  <c r="K22" i="6"/>
  <c r="K23" i="6"/>
  <c r="K24" i="6"/>
  <c r="K25" i="6"/>
  <c r="K26" i="6"/>
  <c r="K27" i="6"/>
  <c r="K28" i="6"/>
  <c r="K29" i="6"/>
  <c r="K30" i="6"/>
  <c r="K31" i="6"/>
  <c r="K32" i="6"/>
  <c r="K33" i="6"/>
  <c r="K19" i="6"/>
  <c r="I20" i="6"/>
  <c r="I22" i="6"/>
  <c r="I24" i="6"/>
  <c r="I25" i="6"/>
  <c r="I26" i="6"/>
  <c r="I27" i="6"/>
  <c r="I28" i="6"/>
  <c r="I29" i="6"/>
  <c r="I30" i="6"/>
  <c r="I31" i="6"/>
  <c r="I32" i="6"/>
  <c r="I33" i="6"/>
  <c r="AH36" i="6"/>
  <c r="AC36" i="6"/>
  <c r="AA36" i="6"/>
  <c r="Y36" i="6"/>
  <c r="W36" i="6"/>
  <c r="U36" i="6"/>
  <c r="S36" i="6"/>
  <c r="Q36" i="6"/>
  <c r="O36" i="6"/>
  <c r="M36" i="6"/>
  <c r="K36" i="6"/>
  <c r="I36" i="6"/>
  <c r="L35" i="6"/>
  <c r="AG34" i="6"/>
  <c r="AG35" i="6" s="1"/>
  <c r="AB34" i="6"/>
  <c r="AB35" i="6" s="1"/>
  <c r="Z34" i="6"/>
  <c r="Z35" i="6" s="1"/>
  <c r="X34" i="6"/>
  <c r="X35" i="6" s="1"/>
  <c r="V34" i="6"/>
  <c r="V35" i="6" s="1"/>
  <c r="T34" i="6"/>
  <c r="T35" i="6" s="1"/>
  <c r="R34" i="6"/>
  <c r="R35" i="6" s="1"/>
  <c r="P34" i="6"/>
  <c r="P35" i="6" s="1"/>
  <c r="N34" i="6"/>
  <c r="N35" i="6" s="1"/>
  <c r="L34" i="6"/>
  <c r="J34" i="6"/>
  <c r="J35" i="6" s="1"/>
  <c r="H35" i="6"/>
  <c r="AG17" i="6"/>
  <c r="AB17" i="6"/>
  <c r="Z17" i="6"/>
  <c r="X17" i="6"/>
  <c r="V17" i="6"/>
  <c r="T17" i="6"/>
  <c r="R17" i="6"/>
  <c r="P17" i="6"/>
  <c r="N17" i="6"/>
  <c r="L17" i="6"/>
  <c r="J17" i="6"/>
  <c r="H17" i="6"/>
  <c r="R36" i="6" l="1"/>
  <c r="H36" i="6"/>
  <c r="L36" i="6"/>
  <c r="T36" i="6"/>
  <c r="V36" i="6"/>
  <c r="N36" i="6"/>
  <c r="X36" i="6"/>
  <c r="P36" i="6"/>
  <c r="AG36" i="6"/>
  <c r="AD35" i="6"/>
  <c r="AG17" i="4"/>
  <c r="AB17" i="4"/>
  <c r="Z17" i="4"/>
  <c r="X17" i="4"/>
  <c r="V17" i="4"/>
  <c r="T17" i="4"/>
  <c r="R17" i="4"/>
  <c r="P17" i="4"/>
  <c r="N17" i="4"/>
  <c r="L17" i="4"/>
  <c r="J17" i="4"/>
  <c r="H17" i="4"/>
  <c r="AE34" i="6" l="1"/>
  <c r="AE36" i="6"/>
  <c r="AE38" i="6" s="1"/>
  <c r="H34" i="4"/>
  <c r="J34" i="4"/>
  <c r="L34" i="4"/>
  <c r="L35" i="4" s="1"/>
  <c r="N34" i="4"/>
  <c r="N35" i="4" s="1"/>
  <c r="P34" i="4"/>
  <c r="P35" i="4" s="1"/>
  <c r="R34" i="4"/>
  <c r="R35" i="4" s="1"/>
  <c r="T34" i="4"/>
  <c r="T35" i="4" s="1"/>
  <c r="V34" i="4"/>
  <c r="X34" i="4"/>
  <c r="X35" i="4" s="1"/>
  <c r="Z34" i="4"/>
  <c r="Z35" i="4" s="1"/>
  <c r="AB34" i="4"/>
  <c r="AB35" i="4" s="1"/>
  <c r="AG34" i="4"/>
  <c r="AG35" i="4" s="1"/>
  <c r="H35" i="4"/>
  <c r="V35" i="4"/>
  <c r="H36" i="4"/>
  <c r="I36" i="4"/>
  <c r="J36" i="4"/>
  <c r="K36" i="4"/>
  <c r="M36" i="4"/>
  <c r="N36" i="4"/>
  <c r="O36" i="4"/>
  <c r="P36" i="4"/>
  <c r="Q36" i="4"/>
  <c r="R36" i="4"/>
  <c r="S36" i="4"/>
  <c r="U36" i="4"/>
  <c r="V36" i="4"/>
  <c r="W36" i="4"/>
  <c r="X36" i="4"/>
  <c r="Y36" i="4"/>
  <c r="Z36" i="4"/>
  <c r="AA36" i="4"/>
  <c r="AB36" i="4"/>
  <c r="AC36" i="4"/>
  <c r="AG36" i="4"/>
  <c r="AH36" i="4"/>
  <c r="AD34" i="4" l="1"/>
  <c r="T36" i="4"/>
  <c r="L36" i="4"/>
  <c r="J35" i="4"/>
  <c r="AD35" i="4" s="1"/>
  <c r="AD36" i="4" l="1"/>
  <c r="AE36" i="4" s="1"/>
  <c r="AE38" i="4" s="1"/>
  <c r="AE34" i="4"/>
</calcChain>
</file>

<file path=xl/comments1.xml><?xml version="1.0" encoding="utf-8"?>
<comments xmlns="http://schemas.openxmlformats.org/spreadsheetml/2006/main">
  <authors>
    <author>作成者</author>
  </authors>
  <commentList>
    <comment ref="G9" authorId="0" shapeId="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comments2.xml><?xml version="1.0" encoding="utf-8"?>
<comments xmlns="http://schemas.openxmlformats.org/spreadsheetml/2006/main">
  <authors>
    <author>作成者</author>
  </authors>
  <commentList>
    <comment ref="G9" authorId="0" shapeId="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sharedStrings.xml><?xml version="1.0" encoding="utf-8"?>
<sst xmlns="http://schemas.openxmlformats.org/spreadsheetml/2006/main" count="189" uniqueCount="67">
  <si>
    <t>入力方法</t>
    <rPh sb="0" eb="2">
      <t>ニュウリョク</t>
    </rPh>
    <rPh sb="2" eb="4">
      <t>ホウホウ</t>
    </rPh>
    <phoneticPr fontId="5"/>
  </si>
  <si>
    <t>の該当する箇所のみ入力してください。</t>
    <phoneticPr fontId="5"/>
  </si>
  <si>
    <t>サービス種類　　　　　　　　　</t>
    <phoneticPr fontId="5"/>
  </si>
  <si>
    <t>：</t>
    <phoneticPr fontId="5"/>
  </si>
  <si>
    <t>事業所名　</t>
    <rPh sb="3" eb="4">
      <t>メイ</t>
    </rPh>
    <phoneticPr fontId="5"/>
  </si>
  <si>
    <t>開設(再開）年月日</t>
    <rPh sb="0" eb="2">
      <t>カイセツ</t>
    </rPh>
    <rPh sb="3" eb="5">
      <t>サイカイ</t>
    </rPh>
    <rPh sb="6" eb="9">
      <t>ネンガッピ</t>
    </rPh>
    <phoneticPr fontId="5"/>
  </si>
  <si>
    <t xml:space="preserve">5
</t>
    <phoneticPr fontId="5"/>
  </si>
  <si>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77" eb="78">
      <t>ガツ</t>
    </rPh>
    <rPh sb="79" eb="81">
      <t>バアイ</t>
    </rPh>
    <rPh sb="82" eb="84">
      <t>ベット</t>
    </rPh>
    <rPh sb="84" eb="86">
      <t>ケイサン</t>
    </rPh>
    <phoneticPr fontId="5"/>
  </si>
  <si>
    <t>一覧表対象年度</t>
    <rPh sb="0" eb="2">
      <t>イチラン</t>
    </rPh>
    <rPh sb="2" eb="3">
      <t>ヒョウ</t>
    </rPh>
    <rPh sb="3" eb="5">
      <t>タイショウ</t>
    </rPh>
    <rPh sb="5" eb="7">
      <t>ネンド</t>
    </rPh>
    <phoneticPr fontId="5"/>
  </si>
  <si>
    <t>年度</t>
    <rPh sb="0" eb="2">
      <t>ネンド</t>
    </rPh>
    <phoneticPr fontId="5"/>
  </si>
  <si>
    <r>
      <t>算定年度</t>
    </r>
    <r>
      <rPr>
        <sz val="9"/>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5"/>
  </si>
  <si>
    <t>年度（</t>
    <rPh sb="0" eb="2">
      <t>ネンド</t>
    </rPh>
    <phoneticPr fontId="5"/>
  </si>
  <si>
    <t>年</t>
    <rPh sb="0" eb="1">
      <t>ネン</t>
    </rPh>
    <phoneticPr fontId="5"/>
  </si>
  <si>
    <t>月）</t>
    <rPh sb="0" eb="1">
      <t>ガツ</t>
    </rPh>
    <phoneticPr fontId="5"/>
  </si>
  <si>
    <t xml:space="preserve">※
</t>
    <phoneticPr fontId="5"/>
  </si>
  <si>
    <t>「判定」欄は、何も入力しないでください。
当該月の資格保有者として認められる場合は「○」、そうでない場合は「×」と判定されます。</t>
    <rPh sb="1" eb="3">
      <t>ハンテイ</t>
    </rPh>
    <rPh sb="4" eb="5">
      <t>ラン</t>
    </rPh>
    <rPh sb="7" eb="8">
      <t>ナニ</t>
    </rPh>
    <rPh sb="9" eb="11">
      <t>ニュウリョク</t>
    </rPh>
    <phoneticPr fontId="5"/>
  </si>
  <si>
    <t>〔参考〕</t>
    <rPh sb="1" eb="3">
      <t>サンコウ</t>
    </rPh>
    <phoneticPr fontId="5"/>
  </si>
  <si>
    <t>職　種</t>
    <rPh sb="0" eb="1">
      <t>ショク</t>
    </rPh>
    <rPh sb="2" eb="3">
      <t>タネ</t>
    </rPh>
    <phoneticPr fontId="5"/>
  </si>
  <si>
    <t>氏　　名</t>
    <rPh sb="0" eb="1">
      <t>シ</t>
    </rPh>
    <rPh sb="3" eb="4">
      <t>メイ</t>
    </rPh>
    <phoneticPr fontId="5"/>
  </si>
  <si>
    <t>資格取得状況</t>
    <rPh sb="0" eb="2">
      <t>シカク</t>
    </rPh>
    <rPh sb="2" eb="4">
      <t>シュトク</t>
    </rPh>
    <rPh sb="4" eb="6">
      <t>ジョウキョウ</t>
    </rPh>
    <phoneticPr fontId="5"/>
  </si>
  <si>
    <t>計</t>
    <rPh sb="0" eb="1">
      <t>ケイ</t>
    </rPh>
    <phoneticPr fontId="5"/>
  </si>
  <si>
    <t>常勤換算数
の平均</t>
    <rPh sb="0" eb="2">
      <t>ジョウキン</t>
    </rPh>
    <rPh sb="2" eb="4">
      <t>カンザン</t>
    </rPh>
    <rPh sb="4" eb="5">
      <t>スウ</t>
    </rPh>
    <rPh sb="7" eb="9">
      <t>ヘイキン</t>
    </rPh>
    <phoneticPr fontId="5"/>
  </si>
  <si>
    <t>取得年月日</t>
    <rPh sb="0" eb="2">
      <t>シュトク</t>
    </rPh>
    <rPh sb="2" eb="5">
      <t>ネンガッピ</t>
    </rPh>
    <phoneticPr fontId="5"/>
  </si>
  <si>
    <t>種類</t>
    <rPh sb="0" eb="2">
      <t>シュルイ</t>
    </rPh>
    <phoneticPr fontId="5"/>
  </si>
  <si>
    <t>換算数</t>
    <rPh sb="0" eb="2">
      <t>カンザン</t>
    </rPh>
    <rPh sb="2" eb="3">
      <t>スウ</t>
    </rPh>
    <phoneticPr fontId="5"/>
  </si>
  <si>
    <t>判定</t>
    <rPh sb="0" eb="2">
      <t>ハンテイ</t>
    </rPh>
    <phoneticPr fontId="5"/>
  </si>
  <si>
    <t>介福</t>
    <rPh sb="0" eb="1">
      <t>スケ</t>
    </rPh>
    <rPh sb="1" eb="2">
      <t>フク</t>
    </rPh>
    <phoneticPr fontId="5"/>
  </si>
  <si>
    <t>なし</t>
    <phoneticPr fontId="5"/>
  </si>
  <si>
    <t>月数</t>
    <rPh sb="0" eb="2">
      <t>ツキスウ</t>
    </rPh>
    <phoneticPr fontId="5"/>
  </si>
  <si>
    <t>結　果</t>
    <rPh sb="0" eb="1">
      <t>ムスブ</t>
    </rPh>
    <rPh sb="2" eb="3">
      <t>ハタシ</t>
    </rPh>
    <phoneticPr fontId="5"/>
  </si>
  <si>
    <t>②／①</t>
    <phoneticPr fontId="5"/>
  </si>
  <si>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5"/>
  </si>
  <si>
    <t>②/①</t>
    <phoneticPr fontId="5"/>
  </si>
  <si>
    <t>以上</t>
    <rPh sb="0" eb="2">
      <t>イジョウ</t>
    </rPh>
    <phoneticPr fontId="5"/>
  </si>
  <si>
    <t>○○○○</t>
    <phoneticPr fontId="5"/>
  </si>
  <si>
    <t>△△△△</t>
    <phoneticPr fontId="5"/>
  </si>
  <si>
    <t>□□□□</t>
    <phoneticPr fontId="5"/>
  </si>
  <si>
    <t>◎◎◎◎</t>
    <phoneticPr fontId="5"/>
  </si>
  <si>
    <t>なし</t>
  </si>
  <si>
    <t>◆◆◆◆</t>
    <phoneticPr fontId="5"/>
  </si>
  <si>
    <t>▲▲▲▲</t>
    <phoneticPr fontId="5"/>
  </si>
  <si>
    <t>☆☆☆☆</t>
    <phoneticPr fontId="5"/>
  </si>
  <si>
    <t>従業者常勤換算一覧表　（介護福祉士等一定割合以上雇用）</t>
    <rPh sb="0" eb="3">
      <t>ジュウギョウシャ</t>
    </rPh>
    <rPh sb="3" eb="5">
      <t>ジョウキン</t>
    </rPh>
    <rPh sb="5" eb="7">
      <t>カンザン</t>
    </rPh>
    <rPh sb="7" eb="9">
      <t>イチラン</t>
    </rPh>
    <rPh sb="9" eb="10">
      <t>ヒョウ</t>
    </rPh>
    <rPh sb="17" eb="18">
      <t>トウ</t>
    </rPh>
    <phoneticPr fontId="5"/>
  </si>
  <si>
    <t>②　①のうち介護福祉士等の（常勤換算）総数</t>
    <rPh sb="6" eb="8">
      <t>カイゴ</t>
    </rPh>
    <rPh sb="8" eb="11">
      <t>フクシシ</t>
    </rPh>
    <rPh sb="11" eb="12">
      <t>トウ</t>
    </rPh>
    <rPh sb="14" eb="16">
      <t>ジョウキン</t>
    </rPh>
    <rPh sb="16" eb="18">
      <t>カンザン</t>
    </rPh>
    <rPh sb="19" eb="21">
      <t>ソウスウ</t>
    </rPh>
    <phoneticPr fontId="5"/>
  </si>
  <si>
    <t>又は</t>
    <rPh sb="0" eb="1">
      <t>マタ</t>
    </rPh>
    <phoneticPr fontId="2"/>
  </si>
  <si>
    <t>実務</t>
    <rPh sb="0" eb="2">
      <t>ジツム</t>
    </rPh>
    <phoneticPr fontId="29"/>
  </si>
  <si>
    <t>夜間対応型訪問介護</t>
    <phoneticPr fontId="29"/>
  </si>
  <si>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9"/>
  </si>
  <si>
    <t>介護職員</t>
    <rPh sb="0" eb="2">
      <t>カイゴ</t>
    </rPh>
    <rPh sb="2" eb="4">
      <t>ショクイン</t>
    </rPh>
    <phoneticPr fontId="29"/>
  </si>
  <si>
    <t>訪問介護員</t>
    <rPh sb="0" eb="2">
      <t>ホウモン</t>
    </rPh>
    <rPh sb="2" eb="4">
      <t>カイゴ</t>
    </rPh>
    <rPh sb="4" eb="5">
      <t>イン</t>
    </rPh>
    <phoneticPr fontId="29"/>
  </si>
  <si>
    <t>備考 １　全ての介護職員（又は訪問介護員等）の状況を記載してください。</t>
    <rPh sb="5" eb="6">
      <t>スベ</t>
    </rPh>
    <rPh sb="8" eb="10">
      <t>カイゴ</t>
    </rPh>
    <rPh sb="10" eb="12">
      <t>ショクイン</t>
    </rPh>
    <rPh sb="13" eb="14">
      <t>マタ</t>
    </rPh>
    <rPh sb="15" eb="20">
      <t>ホウモンカイゴイン</t>
    </rPh>
    <rPh sb="20" eb="21">
      <t>トウ</t>
    </rPh>
    <rPh sb="23" eb="25">
      <t>ジョウキョウ</t>
    </rPh>
    <rPh sb="26" eb="28">
      <t>キサイ</t>
    </rPh>
    <phoneticPr fontId="5"/>
  </si>
  <si>
    <t>①　介護職員（又は訪問介護員等）の（常勤換算）総数</t>
    <rPh sb="2" eb="4">
      <t>カイゴ</t>
    </rPh>
    <rPh sb="4" eb="6">
      <t>ショクイン</t>
    </rPh>
    <rPh sb="18" eb="20">
      <t>ジョウキン</t>
    </rPh>
    <rPh sb="20" eb="22">
      <t>カンザン</t>
    </rPh>
    <rPh sb="23" eb="25">
      <t>ソウスウ</t>
    </rPh>
    <phoneticPr fontId="5"/>
  </si>
  <si>
    <t>　　　 ３　加算に係る要件　（介護予防含む）</t>
    <rPh sb="6" eb="8">
      <t>カサン</t>
    </rPh>
    <rPh sb="9" eb="10">
      <t>カカ</t>
    </rPh>
    <rPh sb="11" eb="13">
      <t>ヨウケン</t>
    </rPh>
    <phoneticPr fontId="5"/>
  </si>
  <si>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してください（第3位以下は切り捨て）。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7">
      <t>イ</t>
    </rPh>
    <rPh sb="37" eb="39">
      <t>イカ</t>
    </rPh>
    <rPh sb="40" eb="41">
      <t>キ</t>
    </rPh>
    <rPh sb="42" eb="43">
      <t>ス</t>
    </rPh>
    <phoneticPr fontId="5"/>
  </si>
  <si>
    <t xml:space="preserve">・　職員の割合の算出に当たっては、常勤換算方法により算出した前年度（3月を除く。）の平均を用いることとする。 </t>
    <phoneticPr fontId="5"/>
  </si>
  <si>
    <t>・　介護福祉士、実務者研修修了者又は介護職員基礎研修課程修了者については、各月の前月の末日時点で資格を取得又は研修の課程を修了している者とすること。</t>
    <rPh sb="8" eb="11">
      <t>ジツムシャ</t>
    </rPh>
    <rPh sb="11" eb="13">
      <t>ケンシュウ</t>
    </rPh>
    <rPh sb="13" eb="16">
      <t>シュウリョウシャ</t>
    </rPh>
    <phoneticPr fontId="5"/>
  </si>
  <si>
    <t>・　職員の割合の算出に当たっては、常勤換算方法により算出した前年度（3月を除く。）の平均を用いることとする。</t>
    <phoneticPr fontId="5"/>
  </si>
  <si>
    <t xml:space="preserve">・　介護福祉士、実務者研修修了者又は介護職員基礎研修課程修了者については、各月の前月の末日時点で資格を取得又は研修の課程を修了している者とすること。 </t>
    <rPh sb="8" eb="11">
      <t>ジツムシャ</t>
    </rPh>
    <rPh sb="11" eb="13">
      <t>ケンシュウ</t>
    </rPh>
    <rPh sb="13" eb="16">
      <t>シュウリョウシャ</t>
    </rPh>
    <phoneticPr fontId="5"/>
  </si>
  <si>
    <t>%</t>
    <phoneticPr fontId="29"/>
  </si>
  <si>
    <t>（Ⅲ）</t>
    <phoneticPr fontId="29"/>
  </si>
  <si>
    <t>（Ⅱ）</t>
    <phoneticPr fontId="29"/>
  </si>
  <si>
    <r>
      <t>「取得年月日」は、R1.5.1　など</t>
    </r>
    <r>
      <rPr>
        <u/>
        <sz val="9"/>
        <color rgb="FFFF0000"/>
        <rFont val="ＭＳ Ｐゴシック"/>
        <family val="3"/>
        <charset val="128"/>
      </rPr>
      <t>半角で入力</t>
    </r>
    <r>
      <rPr>
        <sz val="9"/>
        <color indexed="8"/>
        <rFont val="ＭＳ Ｐゴシック"/>
        <family val="3"/>
        <charset val="128"/>
      </rPr>
      <t>してください。</t>
    </r>
    <rPh sb="1" eb="3">
      <t>シュトク</t>
    </rPh>
    <rPh sb="3" eb="6">
      <t>ネンガッピ</t>
    </rPh>
    <rPh sb="18" eb="20">
      <t>ハンカク</t>
    </rPh>
    <rPh sb="21" eb="23">
      <t>ニュウリョク</t>
    </rPh>
    <phoneticPr fontId="5"/>
  </si>
  <si>
    <t>・　資格の取得とした時点とは、各月の前月末までに試験の合格又は研修の修了等の事実が確実に確認できていれば、資格者証の交付がなくとも資格者に含めることができる。 〔「平成21年4月改定関係Q&amp;A(Vol.1)」問2 参照〕</t>
    <phoneticPr fontId="5"/>
  </si>
  <si>
    <t>基礎</t>
    <rPh sb="0" eb="2">
      <t>キソ</t>
    </rPh>
    <phoneticPr fontId="5"/>
  </si>
  <si>
    <t>「種類」には、介護福祉士の場合は「介福」、実務者研修修了者の場合は「実務」、介護職員基礎研修課程修了者の場合は「基礎」、該当資格がない場合は「なし」を選択してください。</t>
    <rPh sb="1" eb="3">
      <t>シュルイ</t>
    </rPh>
    <rPh sb="7" eb="9">
      <t>カイゴ</t>
    </rPh>
    <rPh sb="9" eb="12">
      <t>フクシシ</t>
    </rPh>
    <rPh sb="13" eb="15">
      <t>バアイ</t>
    </rPh>
    <rPh sb="17" eb="18">
      <t>スケ</t>
    </rPh>
    <rPh sb="18" eb="19">
      <t>フク</t>
    </rPh>
    <rPh sb="21" eb="24">
      <t>ジツムシャ</t>
    </rPh>
    <rPh sb="24" eb="26">
      <t>ケンシュウ</t>
    </rPh>
    <rPh sb="26" eb="29">
      <t>シュウリョウシャ</t>
    </rPh>
    <rPh sb="30" eb="32">
      <t>バアイ</t>
    </rPh>
    <rPh sb="34" eb="36">
      <t>ジツム</t>
    </rPh>
    <rPh sb="38" eb="40">
      <t>カイゴ</t>
    </rPh>
    <rPh sb="40" eb="42">
      <t>ショクイン</t>
    </rPh>
    <rPh sb="42" eb="44">
      <t>キソ</t>
    </rPh>
    <rPh sb="44" eb="46">
      <t>ケンシュウ</t>
    </rPh>
    <rPh sb="46" eb="48">
      <t>カテイ</t>
    </rPh>
    <rPh sb="48" eb="51">
      <t>シュウリョウシャ</t>
    </rPh>
    <rPh sb="52" eb="54">
      <t>バアイ</t>
    </rPh>
    <rPh sb="56" eb="58">
      <t>キソ</t>
    </rPh>
    <rPh sb="60" eb="62">
      <t>ガイトウ</t>
    </rPh>
    <phoneticPr fontId="5"/>
  </si>
  <si>
    <t>訪問入浴介護、定期巡回・随時対応型訪問介護看護、夜間対応型訪問介護</t>
    <rPh sb="0" eb="2">
      <t>ホウモン</t>
    </rPh>
    <rPh sb="2" eb="4">
      <t>ニュウヨク</t>
    </rPh>
    <rPh sb="4" eb="6">
      <t>カイゴ</t>
    </rPh>
    <rPh sb="21" eb="23">
      <t>カンゴ</t>
    </rPh>
    <rPh sb="24" eb="26">
      <t>ヤカン</t>
    </rPh>
    <rPh sb="26" eb="29">
      <t>タイオウガタ</t>
    </rPh>
    <rPh sb="29" eb="31">
      <t>ホウモン</t>
    </rPh>
    <rPh sb="31" eb="33">
      <t>カイゴ</t>
    </rPh>
    <phoneticPr fontId="5"/>
  </si>
  <si>
    <t>（介護予防）訪問入浴介護</t>
    <rPh sb="1" eb="5">
      <t>カイゴヨボウ</t>
    </rPh>
    <rPh sb="6" eb="10">
      <t>ホウモンニュウヨク</t>
    </rPh>
    <rPh sb="10" eb="12">
      <t>カイゴ</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</si>
</sst>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411]ge\.m"/>
    <numFmt numFmtId="178" formatCode="[$-411]ge\.m\.d;@"/>
    <numFmt numFmtId="179" formatCode="0.0_ "/>
    <numFmt numFmtId="180" formatCode="0.00_);[Red]\(0.00\)"/>
    <numFmt numFmtId="181" formatCode="0.00_ "/>
    <numFmt numFmtId="182" formatCode="&quot;令&quot;&quot;和&quot;\ 0"/>
  </numFmts>
  <fonts count="34">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6"/>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8"/>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9"/>
      <color indexed="81"/>
      <name val="MS P ゴシック"/>
      <family val="3"/>
      <charset val="128"/>
    </font>
    <font>
      <sz val="9"/>
      <color indexed="81"/>
      <name val="MS P ゴシック"/>
      <family val="3"/>
      <charset val="128"/>
    </font>
    <font>
      <u/>
      <sz val="9"/>
      <color rgb="FFFF0000"/>
      <name val="ＭＳ Ｐゴシック"/>
      <family val="3"/>
      <charset val="128"/>
    </font>
    <font>
      <sz val="12"/>
      <color indexed="8"/>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double">
        <color indexed="64"/>
      </left>
      <right style="medium">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diagonalDown="1">
      <left/>
      <right style="medium">
        <color indexed="64"/>
      </right>
      <top/>
      <bottom/>
      <diagonal style="thin">
        <color indexed="64"/>
      </diagonal>
    </border>
    <border>
      <left style="hair">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87" applyNumberFormat="0" applyAlignment="0" applyProtection="0">
      <alignment vertical="center"/>
    </xf>
    <xf numFmtId="0" fontId="16" fillId="31" borderId="0" applyNumberFormat="0" applyBorder="0" applyAlignment="0" applyProtection="0">
      <alignment vertical="center"/>
    </xf>
    <xf numFmtId="0" fontId="12" fillId="2" borderId="88" applyNumberFormat="0" applyAlignment="0" applyProtection="0">
      <alignment vertical="center"/>
    </xf>
    <xf numFmtId="0" fontId="17" fillId="0" borderId="89" applyNumberFormat="0" applyFill="0" applyAlignment="0" applyProtection="0">
      <alignment vertical="center"/>
    </xf>
    <xf numFmtId="0" fontId="18" fillId="32" borderId="0" applyNumberFormat="0" applyBorder="0" applyAlignment="0" applyProtection="0">
      <alignment vertical="center"/>
    </xf>
    <xf numFmtId="0" fontId="19" fillId="33" borderId="90" applyNumberFormat="0" applyAlignment="0" applyProtection="0">
      <alignment vertical="center"/>
    </xf>
    <xf numFmtId="0" fontId="20" fillId="0" borderId="0" applyNumberFormat="0" applyFill="0" applyBorder="0" applyAlignment="0" applyProtection="0">
      <alignment vertical="center"/>
    </xf>
    <xf numFmtId="0" fontId="21" fillId="0" borderId="91" applyNumberFormat="0" applyFill="0" applyAlignment="0" applyProtection="0">
      <alignment vertical="center"/>
    </xf>
    <xf numFmtId="0" fontId="22" fillId="0" borderId="92" applyNumberFormat="0" applyFill="0" applyAlignment="0" applyProtection="0">
      <alignment vertical="center"/>
    </xf>
    <xf numFmtId="0" fontId="23" fillId="0" borderId="93" applyNumberFormat="0" applyFill="0" applyAlignment="0" applyProtection="0">
      <alignment vertical="center"/>
    </xf>
    <xf numFmtId="0" fontId="23" fillId="0" borderId="0" applyNumberFormat="0" applyFill="0" applyBorder="0" applyAlignment="0" applyProtection="0">
      <alignment vertical="center"/>
    </xf>
    <xf numFmtId="0" fontId="24" fillId="0" borderId="94" applyNumberFormat="0" applyFill="0" applyAlignment="0" applyProtection="0">
      <alignment vertical="center"/>
    </xf>
    <xf numFmtId="0" fontId="25" fillId="33" borderId="95" applyNumberFormat="0" applyAlignment="0" applyProtection="0">
      <alignment vertical="center"/>
    </xf>
    <xf numFmtId="0" fontId="26" fillId="0" borderId="0" applyNumberFormat="0" applyFill="0" applyBorder="0" applyAlignment="0" applyProtection="0">
      <alignment vertical="center"/>
    </xf>
    <xf numFmtId="0" fontId="27" fillId="3" borderId="90" applyNumberFormat="0" applyAlignment="0" applyProtection="0">
      <alignment vertical="center"/>
    </xf>
    <xf numFmtId="0" fontId="3" fillId="0" borderId="0"/>
    <xf numFmtId="0" fontId="28" fillId="34" borderId="0" applyNumberFormat="0" applyBorder="0" applyAlignment="0" applyProtection="0">
      <alignment vertical="center"/>
    </xf>
  </cellStyleXfs>
  <cellXfs count="149">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6" fillId="5" borderId="0" xfId="41" applyFont="1" applyFill="1" applyBorder="1" applyAlignment="1">
      <alignment vertical="center"/>
    </xf>
    <xf numFmtId="0" fontId="1" fillId="0" borderId="4" xfId="41" applyFont="1" applyBorder="1" applyAlignment="1">
      <alignment vertical="center"/>
    </xf>
    <xf numFmtId="0" fontId="7" fillId="0" borderId="0" xfId="41" applyFont="1" applyAlignment="1">
      <alignment vertical="center"/>
    </xf>
    <xf numFmtId="0" fontId="6" fillId="0" borderId="5" xfId="41" applyFont="1" applyBorder="1" applyAlignment="1">
      <alignment vertical="center"/>
    </xf>
    <xf numFmtId="0" fontId="1" fillId="0" borderId="0" xfId="41" applyFont="1" applyBorder="1" applyAlignment="1">
      <alignment vertical="center"/>
    </xf>
    <xf numFmtId="0" fontId="8" fillId="5" borderId="6" xfId="41" applyFont="1" applyFill="1" applyBorder="1" applyAlignment="1">
      <alignment horizontal="center" vertical="center"/>
    </xf>
    <xf numFmtId="0" fontId="8" fillId="0" borderId="0" xfId="41" applyFont="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vertical="center"/>
    </xf>
    <xf numFmtId="0" fontId="6" fillId="0" borderId="0" xfId="41" applyFont="1" applyBorder="1" applyAlignment="1">
      <alignment vertical="center" wrapText="1"/>
    </xf>
    <xf numFmtId="0" fontId="8" fillId="5" borderId="7" xfId="41" applyFont="1" applyFill="1" applyBorder="1" applyAlignment="1">
      <alignment vertical="center"/>
    </xf>
    <xf numFmtId="0" fontId="8" fillId="5" borderId="7" xfId="41" applyFont="1" applyFill="1" applyBorder="1" applyAlignment="1">
      <alignment horizontal="right" vertical="center"/>
    </xf>
    <xf numFmtId="0" fontId="8" fillId="4" borderId="0" xfId="41" applyFont="1" applyFill="1" applyBorder="1" applyAlignment="1">
      <alignment horizontal="left" vertical="center"/>
    </xf>
    <xf numFmtId="0" fontId="8" fillId="4" borderId="0" xfId="41" applyFont="1" applyFill="1" applyBorder="1" applyAlignment="1">
      <alignment horizontal="center" vertical="center"/>
    </xf>
    <xf numFmtId="0" fontId="1" fillId="0" borderId="8" xfId="41" applyFont="1" applyBorder="1" applyAlignment="1">
      <alignment vertical="center"/>
    </xf>
    <xf numFmtId="0" fontId="1" fillId="0" borderId="9" xfId="41" applyFont="1" applyBorder="1" applyAlignment="1">
      <alignment vertical="center"/>
    </xf>
    <xf numFmtId="0" fontId="9" fillId="0" borderId="9" xfId="41" applyFont="1" applyBorder="1" applyAlignment="1">
      <alignment vertical="center"/>
    </xf>
    <xf numFmtId="0" fontId="8" fillId="0" borderId="9" xfId="41" applyFont="1" applyBorder="1" applyAlignment="1">
      <alignment vertical="center"/>
    </xf>
    <xf numFmtId="0" fontId="1" fillId="0" borderId="10" xfId="41" applyFont="1" applyBorder="1" applyAlignment="1">
      <alignment vertical="center"/>
    </xf>
    <xf numFmtId="0" fontId="10" fillId="0" borderId="0" xfId="41" applyFont="1" applyAlignment="1">
      <alignment vertical="center"/>
    </xf>
    <xf numFmtId="0" fontId="6" fillId="0" borderId="0" xfId="41" applyFont="1" applyAlignment="1">
      <alignment vertical="center"/>
    </xf>
    <xf numFmtId="0" fontId="9" fillId="0" borderId="0" xfId="41" applyFont="1" applyAlignment="1">
      <alignment vertical="center"/>
    </xf>
    <xf numFmtId="0" fontId="8" fillId="0" borderId="11" xfId="41" applyFont="1" applyBorder="1" applyAlignment="1">
      <alignment horizontal="center" vertical="center" shrinkToFit="1"/>
    </xf>
    <xf numFmtId="0" fontId="8" fillId="0" borderId="12" xfId="41" applyFont="1" applyBorder="1" applyAlignment="1">
      <alignment horizontal="center" vertical="center" textRotation="255" shrinkToFit="1"/>
    </xf>
    <xf numFmtId="0" fontId="8" fillId="0" borderId="13" xfId="41" applyFont="1" applyBorder="1" applyAlignment="1">
      <alignment horizontal="center" vertical="center" textRotation="255" shrinkToFit="1"/>
    </xf>
    <xf numFmtId="0" fontId="8" fillId="0" borderId="14" xfId="41" applyFont="1" applyBorder="1" applyAlignment="1">
      <alignment horizontal="center" vertical="center" textRotation="255" shrinkToFit="1"/>
    </xf>
    <xf numFmtId="0" fontId="8" fillId="0" borderId="15" xfId="41" applyFont="1" applyBorder="1" applyAlignment="1">
      <alignment horizontal="center" vertical="center" textRotation="255" shrinkToFit="1"/>
    </xf>
    <xf numFmtId="0" fontId="8" fillId="0" borderId="16" xfId="41" applyFont="1" applyBorder="1" applyAlignment="1">
      <alignment horizontal="center" vertical="center" textRotation="255" shrinkToFit="1"/>
    </xf>
    <xf numFmtId="0" fontId="8" fillId="0" borderId="17" xfId="41" applyFont="1" applyBorder="1" applyAlignment="1">
      <alignment horizontal="center" vertical="center" textRotation="255" shrinkToFit="1"/>
    </xf>
    <xf numFmtId="0" fontId="8" fillId="5" borderId="18" xfId="41" applyFont="1" applyFill="1" applyBorder="1" applyAlignment="1">
      <alignment horizontal="center" vertical="center"/>
    </xf>
    <xf numFmtId="179" fontId="8" fillId="5" borderId="19" xfId="41" applyNumberFormat="1" applyFont="1" applyFill="1" applyBorder="1" applyAlignment="1">
      <alignment horizontal="center" vertical="center"/>
    </xf>
    <xf numFmtId="180" fontId="8" fillId="5" borderId="20" xfId="41" applyNumberFormat="1" applyFont="1" applyFill="1" applyBorder="1" applyAlignment="1">
      <alignment horizontal="center" vertical="center"/>
    </xf>
    <xf numFmtId="179" fontId="8" fillId="0" borderId="21" xfId="41" applyNumberFormat="1" applyFont="1" applyBorder="1" applyAlignment="1">
      <alignment horizontal="center" vertical="center"/>
    </xf>
    <xf numFmtId="180" fontId="8" fillId="5" borderId="22" xfId="41" applyNumberFormat="1" applyFont="1" applyFill="1" applyBorder="1" applyAlignment="1">
      <alignment horizontal="center" vertical="center"/>
    </xf>
    <xf numFmtId="180" fontId="8" fillId="5" borderId="23" xfId="41" applyNumberFormat="1" applyFont="1" applyFill="1" applyBorder="1" applyAlignment="1">
      <alignment horizontal="center" vertical="center"/>
    </xf>
    <xf numFmtId="179" fontId="8" fillId="0" borderId="24" xfId="41" applyNumberFormat="1" applyFont="1" applyBorder="1" applyAlignment="1">
      <alignment horizontal="center" vertical="center"/>
    </xf>
    <xf numFmtId="180" fontId="8" fillId="5" borderId="25" xfId="41" applyNumberFormat="1" applyFont="1" applyFill="1" applyBorder="1" applyAlignment="1">
      <alignment horizontal="center" vertical="center"/>
    </xf>
    <xf numFmtId="179" fontId="8" fillId="0" borderId="19" xfId="41" applyNumberFormat="1" applyFont="1" applyBorder="1" applyAlignment="1">
      <alignment horizontal="center" vertical="center"/>
    </xf>
    <xf numFmtId="0" fontId="8" fillId="5" borderId="26" xfId="41" applyFont="1" applyFill="1" applyBorder="1" applyAlignment="1">
      <alignment horizontal="center" vertical="center"/>
    </xf>
    <xf numFmtId="180" fontId="8" fillId="5" borderId="27" xfId="41" applyNumberFormat="1" applyFont="1" applyFill="1" applyBorder="1" applyAlignment="1">
      <alignment horizontal="center" vertical="center"/>
    </xf>
    <xf numFmtId="180" fontId="8" fillId="5" borderId="28" xfId="41" applyNumberFormat="1" applyFont="1" applyFill="1" applyBorder="1" applyAlignment="1">
      <alignment horizontal="center" vertical="center"/>
    </xf>
    <xf numFmtId="180" fontId="8" fillId="5" borderId="29" xfId="41" applyNumberFormat="1" applyFont="1" applyFill="1" applyBorder="1" applyAlignment="1">
      <alignment horizontal="center" vertical="center"/>
    </xf>
    <xf numFmtId="0" fontId="8" fillId="5" borderId="30" xfId="41" applyFont="1" applyFill="1" applyBorder="1" applyAlignment="1">
      <alignment horizontal="center" vertical="center"/>
    </xf>
    <xf numFmtId="180" fontId="8" fillId="5" borderId="31" xfId="41" applyNumberFormat="1" applyFont="1" applyFill="1" applyBorder="1" applyAlignment="1">
      <alignment horizontal="center" vertical="center"/>
    </xf>
    <xf numFmtId="180" fontId="8" fillId="5" borderId="32" xfId="41" applyNumberFormat="1" applyFont="1" applyFill="1" applyBorder="1" applyAlignment="1">
      <alignment horizontal="center" vertical="center"/>
    </xf>
    <xf numFmtId="180" fontId="8" fillId="5" borderId="33" xfId="41" applyNumberFormat="1" applyFont="1" applyFill="1" applyBorder="1" applyAlignment="1">
      <alignment horizontal="center" vertical="center"/>
    </xf>
    <xf numFmtId="180" fontId="8" fillId="0" borderId="34" xfId="41" applyNumberFormat="1" applyFont="1" applyBorder="1" applyAlignment="1">
      <alignment horizontal="center" vertical="center"/>
    </xf>
    <xf numFmtId="181" fontId="11" fillId="0" borderId="35" xfId="41" applyNumberFormat="1" applyFont="1" applyBorder="1" applyAlignment="1">
      <alignment horizontal="center" vertical="center"/>
    </xf>
    <xf numFmtId="0" fontId="8" fillId="0" borderId="36" xfId="41" applyFont="1" applyBorder="1" applyAlignment="1">
      <alignment vertical="center" wrapText="1" shrinkToFit="1"/>
    </xf>
    <xf numFmtId="0" fontId="8" fillId="0" borderId="9" xfId="41" applyFont="1" applyBorder="1" applyAlignment="1">
      <alignment vertical="center" wrapText="1" shrinkToFit="1"/>
    </xf>
    <xf numFmtId="0" fontId="8" fillId="0" borderId="37" xfId="41" applyFont="1" applyBorder="1" applyAlignment="1">
      <alignment vertical="center" wrapText="1" shrinkToFit="1"/>
    </xf>
    <xf numFmtId="0" fontId="8" fillId="0" borderId="38" xfId="41" applyNumberFormat="1" applyFont="1" applyBorder="1" applyAlignment="1">
      <alignment horizontal="center" vertical="center"/>
    </xf>
    <xf numFmtId="0" fontId="11" fillId="0" borderId="37" xfId="41" applyNumberFormat="1" applyFont="1" applyBorder="1" applyAlignment="1">
      <alignment horizontal="center" vertical="center"/>
    </xf>
    <xf numFmtId="180" fontId="8" fillId="0" borderId="39" xfId="41" applyNumberFormat="1" applyFont="1" applyBorder="1" applyAlignment="1">
      <alignment horizontal="center" vertical="center"/>
    </xf>
    <xf numFmtId="181" fontId="11" fillId="0" borderId="40" xfId="41" applyNumberFormat="1" applyFont="1" applyBorder="1" applyAlignment="1">
      <alignment horizontal="center" vertical="center"/>
    </xf>
    <xf numFmtId="0" fontId="10" fillId="0" borderId="0" xfId="41" applyFont="1" applyBorder="1" applyAlignment="1">
      <alignment vertical="center"/>
    </xf>
    <xf numFmtId="179" fontId="10" fillId="0" borderId="0" xfId="41" applyNumberFormat="1" applyFont="1" applyBorder="1" applyAlignment="1">
      <alignment horizontal="center" vertical="center"/>
    </xf>
    <xf numFmtId="179" fontId="8" fillId="0" borderId="0" xfId="41" applyNumberFormat="1" applyFont="1" applyBorder="1" applyAlignment="1">
      <alignment horizontal="center" vertical="center"/>
    </xf>
    <xf numFmtId="179" fontId="1" fillId="0" borderId="0" xfId="41" applyNumberFormat="1" applyFont="1" applyAlignment="1">
      <alignment vertical="center"/>
    </xf>
    <xf numFmtId="0" fontId="10" fillId="0" borderId="0" xfId="41" applyFont="1" applyAlignment="1">
      <alignment horizontal="center" vertical="center"/>
    </xf>
    <xf numFmtId="9" fontId="10" fillId="0" borderId="0" xfId="41" applyNumberFormat="1" applyFont="1" applyAlignment="1">
      <alignment horizontal="center" vertical="center"/>
    </xf>
    <xf numFmtId="0" fontId="8" fillId="0" borderId="0" xfId="41" applyFont="1" applyBorder="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horizontal="center" vertical="center"/>
    </xf>
    <xf numFmtId="179" fontId="33" fillId="0" borderId="0" xfId="41" applyNumberFormat="1" applyFont="1" applyAlignment="1">
      <alignment vertical="center"/>
    </xf>
    <xf numFmtId="0" fontId="6" fillId="0" borderId="0" xfId="41" applyFont="1" applyBorder="1" applyAlignment="1">
      <alignment horizontal="center" vertical="center"/>
    </xf>
    <xf numFmtId="0" fontId="10" fillId="0" borderId="0" xfId="41" applyFont="1" applyBorder="1" applyAlignment="1">
      <alignment horizontal="center"/>
    </xf>
    <xf numFmtId="179" fontId="10" fillId="0" borderId="0" xfId="41" applyNumberFormat="1" applyFont="1" applyBorder="1" applyAlignment="1">
      <alignment horizontal="center"/>
    </xf>
    <xf numFmtId="0" fontId="8" fillId="5" borderId="7" xfId="41" applyFont="1" applyFill="1" applyBorder="1" applyAlignment="1">
      <alignment horizontal="left" vertical="center"/>
    </xf>
    <xf numFmtId="176" fontId="8" fillId="5" borderId="7" xfId="41" applyNumberFormat="1" applyFont="1" applyFill="1" applyBorder="1" applyAlignment="1">
      <alignment horizontal="left" vertical="center"/>
    </xf>
    <xf numFmtId="0" fontId="6" fillId="0" borderId="0" xfId="41" applyFont="1" applyBorder="1" applyAlignment="1">
      <alignment horizontal="center" vertical="center" wrapText="1"/>
    </xf>
    <xf numFmtId="0" fontId="6" fillId="0" borderId="0" xfId="41" applyFont="1" applyBorder="1" applyAlignment="1">
      <alignment horizontal="left" vertical="center" wrapText="1"/>
    </xf>
    <xf numFmtId="182" fontId="8" fillId="5" borderId="7" xfId="41" applyNumberFormat="1" applyFont="1" applyFill="1" applyBorder="1" applyAlignment="1">
      <alignment horizontal="center" vertical="center"/>
    </xf>
    <xf numFmtId="0" fontId="4" fillId="0" borderId="0" xfId="41" applyFont="1" applyAlignment="1">
      <alignment horizontal="left" vertical="center"/>
    </xf>
    <xf numFmtId="0" fontId="6" fillId="0" borderId="5" xfId="41" applyFont="1" applyBorder="1" applyAlignment="1">
      <alignment horizontal="center" vertical="center"/>
    </xf>
    <xf numFmtId="0" fontId="6" fillId="0" borderId="0" xfId="41" applyFont="1" applyBorder="1" applyAlignment="1">
      <alignment horizontal="center" vertical="center"/>
    </xf>
    <xf numFmtId="0" fontId="6" fillId="0" borderId="0" xfId="41" applyFont="1" applyBorder="1" applyAlignment="1">
      <alignment horizontal="left" vertical="center"/>
    </xf>
    <xf numFmtId="0" fontId="8" fillId="5" borderId="6" xfId="41" applyFont="1" applyFill="1" applyBorder="1" applyAlignment="1">
      <alignment horizontal="left" vertical="center"/>
    </xf>
    <xf numFmtId="0" fontId="8" fillId="0" borderId="79" xfId="41" applyFont="1" applyBorder="1" applyAlignment="1">
      <alignment horizontal="center" vertical="center"/>
    </xf>
    <xf numFmtId="0" fontId="8" fillId="0" borderId="80" xfId="41" applyFont="1" applyBorder="1" applyAlignment="1">
      <alignment horizontal="center" vertical="center"/>
    </xf>
    <xf numFmtId="0" fontId="8" fillId="0" borderId="81" xfId="41" applyFont="1" applyBorder="1" applyAlignment="1">
      <alignment horizontal="center" vertical="center"/>
    </xf>
    <xf numFmtId="0" fontId="8" fillId="0" borderId="82" xfId="41" applyFont="1" applyBorder="1" applyAlignment="1">
      <alignment horizontal="center" vertical="center"/>
    </xf>
    <xf numFmtId="0" fontId="8" fillId="0" borderId="83" xfId="41" applyFont="1" applyBorder="1" applyAlignment="1">
      <alignment horizontal="center" vertical="center"/>
    </xf>
    <xf numFmtId="0" fontId="8" fillId="0" borderId="84" xfId="41" applyFont="1" applyBorder="1" applyAlignment="1">
      <alignment horizontal="center" vertical="center"/>
    </xf>
    <xf numFmtId="0" fontId="8" fillId="0" borderId="85" xfId="41" applyFont="1" applyBorder="1" applyAlignment="1">
      <alignment horizontal="center" vertical="center"/>
    </xf>
    <xf numFmtId="0" fontId="8" fillId="0" borderId="86" xfId="41" applyFont="1" applyBorder="1" applyAlignment="1">
      <alignment horizontal="center" vertical="center"/>
    </xf>
    <xf numFmtId="0" fontId="8" fillId="0" borderId="75" xfId="41" applyFont="1" applyBorder="1" applyAlignment="1">
      <alignment horizontal="center" vertical="center"/>
    </xf>
    <xf numFmtId="177" fontId="8" fillId="0" borderId="20" xfId="41" applyNumberFormat="1" applyFont="1" applyBorder="1" applyAlignment="1">
      <alignment horizontal="center" vertical="center"/>
    </xf>
    <xf numFmtId="177" fontId="8" fillId="0" borderId="72" xfId="41" applyNumberFormat="1" applyFont="1" applyBorder="1" applyAlignment="1">
      <alignment horizontal="center" vertical="center"/>
    </xf>
    <xf numFmtId="0" fontId="8" fillId="0" borderId="73" xfId="41" applyFont="1" applyBorder="1" applyAlignment="1">
      <alignment horizontal="center" vertical="center"/>
    </xf>
    <xf numFmtId="0" fontId="8" fillId="0" borderId="74" xfId="41" applyFont="1" applyBorder="1" applyAlignment="1">
      <alignment horizontal="center" vertical="center"/>
    </xf>
    <xf numFmtId="0" fontId="8" fillId="0" borderId="75" xfId="41" applyFont="1" applyBorder="1" applyAlignment="1">
      <alignment horizontal="center" vertical="center" wrapText="1"/>
    </xf>
    <xf numFmtId="0" fontId="8" fillId="0" borderId="76" xfId="41" applyFont="1" applyBorder="1" applyAlignment="1">
      <alignment horizontal="center" vertical="center" wrapText="1"/>
    </xf>
    <xf numFmtId="177" fontId="8" fillId="0" borderId="77" xfId="41" applyNumberFormat="1" applyFont="1" applyBorder="1" applyAlignment="1">
      <alignment horizontal="center" vertical="center"/>
    </xf>
    <xf numFmtId="177" fontId="8" fillId="0" borderId="78" xfId="41" applyNumberFormat="1" applyFont="1" applyBorder="1" applyAlignment="1">
      <alignment horizontal="center" vertical="center"/>
    </xf>
    <xf numFmtId="0" fontId="8" fillId="0" borderId="66" xfId="41" applyFont="1" applyBorder="1" applyAlignment="1">
      <alignment horizontal="center" vertical="center"/>
    </xf>
    <xf numFmtId="0" fontId="8" fillId="0" borderId="67" xfId="41" applyFont="1" applyBorder="1" applyAlignment="1">
      <alignment horizontal="center" vertical="center"/>
    </xf>
    <xf numFmtId="0" fontId="8" fillId="5" borderId="68" xfId="41" applyFont="1" applyFill="1" applyBorder="1" applyAlignment="1">
      <alignment horizontal="center" vertical="center"/>
    </xf>
    <xf numFmtId="0" fontId="8" fillId="5" borderId="69" xfId="41" applyFont="1" applyFill="1" applyBorder="1" applyAlignment="1">
      <alignment horizontal="center" vertical="center"/>
    </xf>
    <xf numFmtId="178" fontId="8" fillId="5" borderId="68" xfId="41" applyNumberFormat="1" applyFont="1" applyFill="1" applyBorder="1" applyAlignment="1">
      <alignment horizontal="center" vertical="center"/>
    </xf>
    <xf numFmtId="178" fontId="8" fillId="5" borderId="70" xfId="41" applyNumberFormat="1" applyFont="1" applyFill="1" applyBorder="1" applyAlignment="1">
      <alignment horizontal="center" vertical="center"/>
    </xf>
    <xf numFmtId="179" fontId="8" fillId="0" borderId="71" xfId="41" applyNumberFormat="1" applyFont="1" applyBorder="1" applyAlignment="1">
      <alignment horizontal="center" vertical="center"/>
    </xf>
    <xf numFmtId="0" fontId="8" fillId="5" borderId="59" xfId="41" applyFont="1" applyFill="1" applyBorder="1" applyAlignment="1">
      <alignment horizontal="center" vertical="center"/>
    </xf>
    <xf numFmtId="0" fontId="8" fillId="5" borderId="60" xfId="41" applyFont="1" applyFill="1" applyBorder="1" applyAlignment="1">
      <alignment horizontal="center" vertical="center"/>
    </xf>
    <xf numFmtId="178" fontId="8" fillId="5" borderId="59" xfId="41" applyNumberFormat="1" applyFont="1" applyFill="1" applyBorder="1" applyAlignment="1">
      <alignment horizontal="center" vertical="center"/>
    </xf>
    <xf numFmtId="178" fontId="8" fillId="5" borderId="28" xfId="41" applyNumberFormat="1" applyFont="1" applyFill="1" applyBorder="1" applyAlignment="1">
      <alignment horizontal="center" vertical="center"/>
    </xf>
    <xf numFmtId="178" fontId="8" fillId="5" borderId="59" xfId="41" applyNumberFormat="1" applyFont="1" applyFill="1" applyBorder="1" applyAlignment="1">
      <alignment horizontal="center" vertical="center" shrinkToFit="1"/>
    </xf>
    <xf numFmtId="178" fontId="8" fillId="5" borderId="28" xfId="41" applyNumberFormat="1" applyFont="1" applyFill="1" applyBorder="1" applyAlignment="1">
      <alignment horizontal="center" vertical="center" shrinkToFit="1"/>
    </xf>
    <xf numFmtId="0" fontId="3" fillId="0" borderId="60" xfId="41" applyFont="1" applyBorder="1" applyAlignment="1">
      <alignment horizontal="center" vertical="center"/>
    </xf>
    <xf numFmtId="57" fontId="8" fillId="5" borderId="59" xfId="41" applyNumberFormat="1" applyFont="1" applyFill="1" applyBorder="1" applyAlignment="1">
      <alignment horizontal="center" vertical="center" shrinkToFit="1"/>
    </xf>
    <xf numFmtId="57" fontId="8" fillId="5" borderId="28" xfId="41" applyNumberFormat="1" applyFont="1" applyFill="1" applyBorder="1" applyAlignment="1">
      <alignment horizontal="center" vertical="center" shrinkToFit="1"/>
    </xf>
    <xf numFmtId="0" fontId="8" fillId="5" borderId="59" xfId="41" applyFont="1" applyFill="1" applyBorder="1" applyAlignment="1">
      <alignment horizontal="center" vertical="center" shrinkToFit="1"/>
    </xf>
    <xf numFmtId="0" fontId="8" fillId="5" borderId="28" xfId="41" applyFont="1" applyFill="1" applyBorder="1" applyAlignment="1">
      <alignment horizontal="center" vertical="center" shrinkToFit="1"/>
    </xf>
    <xf numFmtId="0" fontId="8" fillId="5" borderId="61" xfId="41" applyFont="1" applyFill="1" applyBorder="1" applyAlignment="1">
      <alignment horizontal="center" vertical="center"/>
    </xf>
    <xf numFmtId="0" fontId="3" fillId="0" borderId="62" xfId="41" applyFont="1" applyBorder="1" applyAlignment="1">
      <alignment horizontal="center" vertical="center"/>
    </xf>
    <xf numFmtId="0" fontId="8" fillId="5" borderId="61" xfId="41" applyFont="1" applyFill="1" applyBorder="1" applyAlignment="1">
      <alignment horizontal="center" vertical="center" shrinkToFit="1"/>
    </xf>
    <xf numFmtId="0" fontId="8" fillId="5" borderId="63" xfId="41" applyFont="1" applyFill="1" applyBorder="1" applyAlignment="1">
      <alignment horizontal="center" vertical="center" shrinkToFit="1"/>
    </xf>
    <xf numFmtId="0" fontId="8" fillId="0" borderId="64" xfId="41" applyFont="1" applyBorder="1" applyAlignment="1">
      <alignment vertical="center" wrapText="1" shrinkToFit="1"/>
    </xf>
    <xf numFmtId="0" fontId="8" fillId="0" borderId="65" xfId="41" applyFont="1" applyBorder="1" applyAlignment="1">
      <alignment vertical="center" wrapText="1" shrinkToFit="1"/>
    </xf>
    <xf numFmtId="0" fontId="8" fillId="0" borderId="35" xfId="41" applyFont="1" applyBorder="1" applyAlignment="1">
      <alignment vertical="center" wrapText="1" shrinkToFit="1"/>
    </xf>
    <xf numFmtId="180" fontId="8" fillId="0" borderId="55" xfId="41" applyNumberFormat="1" applyFont="1" applyBorder="1" applyAlignment="1">
      <alignment horizontal="center" vertical="center"/>
    </xf>
    <xf numFmtId="180" fontId="8" fillId="0" borderId="56" xfId="41" applyNumberFormat="1" applyFont="1" applyBorder="1" applyAlignment="1">
      <alignment horizontal="center" vertical="center"/>
    </xf>
    <xf numFmtId="180" fontId="8" fillId="0" borderId="53" xfId="41" applyNumberFormat="1" applyFont="1" applyBorder="1" applyAlignment="1">
      <alignment horizontal="center" vertical="center"/>
    </xf>
    <xf numFmtId="180" fontId="8" fillId="0" borderId="54" xfId="41" applyNumberFormat="1" applyFont="1" applyBorder="1" applyAlignment="1">
      <alignment horizontal="center" vertical="center"/>
    </xf>
    <xf numFmtId="180" fontId="8" fillId="0" borderId="57" xfId="41" applyNumberFormat="1" applyFont="1" applyBorder="1" applyAlignment="1">
      <alignment horizontal="center" vertical="center"/>
    </xf>
    <xf numFmtId="180" fontId="8" fillId="0" borderId="58" xfId="41" applyNumberFormat="1" applyFont="1" applyBorder="1" applyAlignment="1">
      <alignment horizontal="center" vertical="center"/>
    </xf>
    <xf numFmtId="0" fontId="8" fillId="0" borderId="41" xfId="41" applyNumberFormat="1" applyFont="1" applyBorder="1" applyAlignment="1">
      <alignment horizontal="center" vertical="center"/>
    </xf>
    <xf numFmtId="0" fontId="8" fillId="0" borderId="42" xfId="41" applyNumberFormat="1" applyFont="1" applyBorder="1" applyAlignment="1">
      <alignment horizontal="center" vertical="center"/>
    </xf>
    <xf numFmtId="180" fontId="8" fillId="0" borderId="48" xfId="41" applyNumberFormat="1" applyFont="1" applyBorder="1" applyAlignment="1">
      <alignment horizontal="center" vertical="center"/>
    </xf>
    <xf numFmtId="180" fontId="8" fillId="0" borderId="47" xfId="41" applyNumberFormat="1" applyFont="1" applyBorder="1" applyAlignment="1">
      <alignment horizontal="center" vertical="center"/>
    </xf>
    <xf numFmtId="180" fontId="8" fillId="0" borderId="49" xfId="41" applyNumberFormat="1" applyFont="1" applyBorder="1" applyAlignment="1">
      <alignment horizontal="center" vertical="center"/>
    </xf>
    <xf numFmtId="0" fontId="1" fillId="0" borderId="50" xfId="41" applyFont="1" applyBorder="1" applyAlignment="1">
      <alignment horizontal="center" vertical="center"/>
    </xf>
    <xf numFmtId="0" fontId="1" fillId="0" borderId="51" xfId="41" applyFont="1" applyBorder="1" applyAlignment="1">
      <alignment horizontal="center" vertical="center"/>
    </xf>
    <xf numFmtId="0" fontId="1" fillId="0" borderId="52" xfId="41" applyFont="1" applyBorder="1" applyAlignment="1">
      <alignment horizontal="center" vertical="center"/>
    </xf>
    <xf numFmtId="0" fontId="1" fillId="0" borderId="50" xfId="41" applyNumberFormat="1" applyFont="1" applyBorder="1" applyAlignment="1">
      <alignment horizontal="center" vertical="center"/>
    </xf>
    <xf numFmtId="0" fontId="1" fillId="0" borderId="51" xfId="41" applyNumberFormat="1" applyFont="1" applyBorder="1" applyAlignment="1">
      <alignment horizontal="center" vertical="center"/>
    </xf>
    <xf numFmtId="0" fontId="1" fillId="0" borderId="52" xfId="41" applyNumberFormat="1" applyFont="1" applyBorder="1" applyAlignment="1">
      <alignment horizontal="center" vertical="center"/>
    </xf>
    <xf numFmtId="0" fontId="8" fillId="0" borderId="43" xfId="41" applyNumberFormat="1" applyFont="1" applyBorder="1" applyAlignment="1">
      <alignment horizontal="center" vertical="center"/>
    </xf>
    <xf numFmtId="0" fontId="8" fillId="0" borderId="44" xfId="41" applyNumberFormat="1" applyFont="1" applyBorder="1" applyAlignment="1">
      <alignment horizontal="center" vertical="center"/>
    </xf>
    <xf numFmtId="0" fontId="8" fillId="0" borderId="45" xfId="41" applyFont="1" applyBorder="1" applyAlignment="1">
      <alignment vertical="center" wrapText="1" shrinkToFit="1"/>
    </xf>
    <xf numFmtId="0" fontId="8" fillId="0" borderId="46" xfId="41" applyFont="1" applyBorder="1" applyAlignment="1">
      <alignment vertical="center" wrapText="1" shrinkToFit="1"/>
    </xf>
    <xf numFmtId="0" fontId="8" fillId="0" borderId="40" xfId="41" applyFont="1" applyBorder="1" applyAlignment="1">
      <alignment vertical="center" wrapText="1" shrinkToFit="1"/>
    </xf>
    <xf numFmtId="57" fontId="8" fillId="5" borderId="61" xfId="41" applyNumberFormat="1" applyFont="1" applyFill="1" applyBorder="1" applyAlignment="1">
      <alignment horizontal="center" vertical="center" shrinkToFit="1"/>
    </xf>
    <xf numFmtId="57" fontId="8" fillId="5" borderId="63" xfId="41" applyNumberFormat="1"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179917</xdr:colOff>
      <xdr:row>12</xdr:row>
      <xdr:rowOff>95250</xdr:rowOff>
    </xdr:from>
    <xdr:to>
      <xdr:col>32</xdr:col>
      <xdr:colOff>39304</xdr:colOff>
      <xdr:row>15</xdr:row>
      <xdr:rowOff>49288</xdr:rowOff>
    </xdr:to>
    <xdr:sp macro="" textlink="" fLocksText="0">
      <xdr:nvSpPr>
        <xdr:cNvPr id="3" name="AutoShape 1"/>
        <xdr:cNvSpPr/>
      </xdr:nvSpPr>
      <xdr:spPr bwMode="auto">
        <a:xfrm>
          <a:off x="10847917" y="2391833"/>
          <a:ext cx="1531554" cy="462038"/>
        </a:xfrm>
        <a:prstGeom prst="roundRect">
          <a:avLst>
            <a:gd name="adj" fmla="val 16667"/>
          </a:avLst>
        </a:prstGeom>
        <a:solidFill>
          <a:srgbClr val="FFFF99"/>
        </a:solidFill>
        <a:ln w="9525">
          <a:solidFill>
            <a:srgbClr val="000000"/>
          </a:solidFill>
          <a:round/>
        </a:ln>
      </xdr:spPr>
      <xdr:txBody>
        <a:bodyPr vertOverflow="clip" wrap="square" lIns="45720" tIns="27432" rIns="45720" bIns="27432" anchor="ctr" upright="1"/>
        <a:lstStyle/>
        <a:p>
          <a:pPr algn="ctr" rtl="0"/>
          <a:r>
            <a:rPr lang="ja-JP" altLang="en-US" sz="20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J50"/>
  <sheetViews>
    <sheetView showGridLines="0" showZeros="0" tabSelected="1" view="pageBreakPreview" zoomScale="90" zoomScaleNormal="80" zoomScaleSheetLayoutView="90" workbookViewId="0">
      <selection activeCell="E6" sqref="E6:M6"/>
    </sheetView>
  </sheetViews>
  <sheetFormatPr defaultColWidth="9" defaultRowHeight="13.5"/>
  <cols>
    <col min="1" max="1" width="3.375" style="1" customWidth="1"/>
    <col min="2" max="2" width="10.125" style="1" customWidth="1"/>
    <col min="3" max="3" width="13.625" style="1" customWidth="1"/>
    <col min="4" max="4" width="2.625" style="1" bestFit="1" customWidth="1"/>
    <col min="5" max="5" width="8.625" style="1" customWidth="1"/>
    <col min="6" max="6" width="2.625" style="1" bestFit="1" customWidth="1"/>
    <col min="7" max="7" width="5.75" style="1" bestFit="1" customWidth="1"/>
    <col min="8" max="29" width="5.375" style="1" customWidth="1"/>
    <col min="30" max="30" width="7.75" style="1" customWidth="1"/>
    <col min="31" max="31" width="10" style="1" bestFit="1" customWidth="1"/>
    <col min="32" max="32" width="1.875" style="1" customWidth="1"/>
    <col min="33" max="34" width="5.375" style="1" customWidth="1"/>
    <col min="35" max="35" width="0.75" style="1" customWidth="1"/>
    <col min="36" max="36" width="12.625" style="1" hidden="1" customWidth="1"/>
    <col min="37" max="37" width="5.625" style="1" customWidth="1"/>
    <col min="38" max="16384" width="9" style="1"/>
  </cols>
  <sheetData>
    <row r="1" spans="2:36" ht="6.75" customHeight="1"/>
    <row r="2" spans="2:36" ht="3" customHeight="1">
      <c r="P2" s="2"/>
      <c r="Q2" s="3"/>
      <c r="R2" s="3"/>
      <c r="S2" s="3"/>
      <c r="T2" s="3"/>
      <c r="U2" s="3"/>
      <c r="V2" s="3"/>
      <c r="W2" s="3"/>
      <c r="X2" s="3"/>
      <c r="Y2" s="3"/>
      <c r="Z2" s="3"/>
      <c r="AA2" s="3"/>
      <c r="AB2" s="3"/>
      <c r="AC2" s="3"/>
      <c r="AD2" s="3"/>
      <c r="AE2" s="3"/>
      <c r="AF2" s="3"/>
      <c r="AG2" s="3"/>
      <c r="AH2" s="3"/>
      <c r="AI2" s="4"/>
    </row>
    <row r="3" spans="2:36" ht="18.75" customHeight="1">
      <c r="B3" s="78" t="s">
        <v>42</v>
      </c>
      <c r="C3" s="78"/>
      <c r="D3" s="78"/>
      <c r="E3" s="78"/>
      <c r="F3" s="78"/>
      <c r="G3" s="78"/>
      <c r="H3" s="78"/>
      <c r="I3" s="78"/>
      <c r="J3" s="78"/>
      <c r="K3" s="78"/>
      <c r="L3" s="78"/>
      <c r="M3" s="78"/>
      <c r="N3" s="78"/>
      <c r="P3" s="79" t="s">
        <v>0</v>
      </c>
      <c r="Q3" s="80"/>
      <c r="R3" s="68">
        <v>1</v>
      </c>
      <c r="S3" s="5"/>
      <c r="T3" s="81" t="s">
        <v>1</v>
      </c>
      <c r="U3" s="81"/>
      <c r="V3" s="81"/>
      <c r="W3" s="81"/>
      <c r="X3" s="81"/>
      <c r="Y3" s="81"/>
      <c r="Z3" s="81"/>
      <c r="AA3" s="81"/>
      <c r="AB3" s="81"/>
      <c r="AC3" s="81"/>
      <c r="AD3" s="81"/>
      <c r="AE3" s="81"/>
      <c r="AF3" s="81"/>
      <c r="AG3" s="81"/>
      <c r="AH3" s="81"/>
      <c r="AI3" s="6"/>
    </row>
    <row r="4" spans="2:36" ht="18.75" customHeight="1">
      <c r="I4" s="7"/>
      <c r="K4" s="7"/>
      <c r="M4" s="7"/>
      <c r="P4" s="8"/>
      <c r="Q4" s="9"/>
      <c r="R4" s="68">
        <v>2</v>
      </c>
      <c r="S4" s="81" t="s">
        <v>61</v>
      </c>
      <c r="T4" s="81"/>
      <c r="U4" s="81"/>
      <c r="V4" s="81"/>
      <c r="W4" s="81"/>
      <c r="X4" s="81"/>
      <c r="Y4" s="81"/>
      <c r="Z4" s="81"/>
      <c r="AA4" s="81"/>
      <c r="AB4" s="81"/>
      <c r="AC4" s="81"/>
      <c r="AD4" s="81"/>
      <c r="AE4" s="81"/>
      <c r="AF4" s="81"/>
      <c r="AG4" s="81"/>
      <c r="AH4" s="81"/>
      <c r="AI4" s="6"/>
    </row>
    <row r="5" spans="2:36" ht="18.75" customHeight="1">
      <c r="I5" s="7"/>
      <c r="K5" s="7"/>
      <c r="M5" s="7"/>
      <c r="P5" s="8"/>
      <c r="Q5" s="9"/>
      <c r="R5" s="68">
        <v>3</v>
      </c>
      <c r="S5" s="76" t="s">
        <v>64</v>
      </c>
      <c r="T5" s="76"/>
      <c r="U5" s="76"/>
      <c r="V5" s="76"/>
      <c r="W5" s="76"/>
      <c r="X5" s="76"/>
      <c r="Y5" s="76"/>
      <c r="Z5" s="76"/>
      <c r="AA5" s="76"/>
      <c r="AB5" s="76"/>
      <c r="AC5" s="76"/>
      <c r="AD5" s="76"/>
      <c r="AE5" s="76"/>
      <c r="AF5" s="76"/>
      <c r="AG5" s="76"/>
      <c r="AH5" s="76"/>
      <c r="AI5" s="6"/>
      <c r="AJ5" s="1" t="s">
        <v>66</v>
      </c>
    </row>
    <row r="6" spans="2:36" ht="18.75" customHeight="1">
      <c r="B6" s="82" t="s">
        <v>2</v>
      </c>
      <c r="C6" s="82"/>
      <c r="D6" s="10" t="s">
        <v>3</v>
      </c>
      <c r="E6" s="82" t="s">
        <v>66</v>
      </c>
      <c r="F6" s="82"/>
      <c r="G6" s="82"/>
      <c r="H6" s="82"/>
      <c r="I6" s="82"/>
      <c r="J6" s="82"/>
      <c r="K6" s="82"/>
      <c r="L6" s="82"/>
      <c r="M6" s="82"/>
      <c r="N6" s="11"/>
      <c r="P6" s="8"/>
      <c r="Q6" s="9"/>
      <c r="S6" s="76"/>
      <c r="T6" s="76"/>
      <c r="U6" s="76"/>
      <c r="V6" s="76"/>
      <c r="W6" s="76"/>
      <c r="X6" s="76"/>
      <c r="Y6" s="76"/>
      <c r="Z6" s="76"/>
      <c r="AA6" s="76"/>
      <c r="AB6" s="76"/>
      <c r="AC6" s="76"/>
      <c r="AD6" s="76"/>
      <c r="AE6" s="76"/>
      <c r="AF6" s="76"/>
      <c r="AG6" s="76"/>
      <c r="AH6" s="76"/>
      <c r="AI6" s="6"/>
      <c r="AJ6" s="1" t="s">
        <v>47</v>
      </c>
    </row>
    <row r="7" spans="2:36" ht="18.75" customHeight="1">
      <c r="B7" s="73" t="s">
        <v>4</v>
      </c>
      <c r="C7" s="73"/>
      <c r="D7" s="67" t="s">
        <v>3</v>
      </c>
      <c r="E7" s="73" t="s">
        <v>34</v>
      </c>
      <c r="F7" s="73"/>
      <c r="G7" s="73"/>
      <c r="H7" s="73"/>
      <c r="I7" s="73"/>
      <c r="J7" s="73"/>
      <c r="K7" s="73"/>
      <c r="L7" s="73"/>
      <c r="M7" s="73"/>
      <c r="N7" s="11"/>
      <c r="P7" s="8"/>
      <c r="Q7" s="9"/>
      <c r="R7" s="68">
        <v>4</v>
      </c>
      <c r="S7" s="13" t="s">
        <v>53</v>
      </c>
      <c r="T7" s="14"/>
      <c r="U7" s="14"/>
      <c r="V7" s="14"/>
      <c r="W7" s="14"/>
      <c r="X7" s="14"/>
      <c r="Y7" s="14"/>
      <c r="Z7" s="14"/>
      <c r="AA7" s="14"/>
      <c r="AB7" s="14"/>
      <c r="AC7" s="14"/>
      <c r="AD7" s="14"/>
      <c r="AE7" s="14"/>
      <c r="AF7" s="14"/>
      <c r="AG7" s="14"/>
      <c r="AH7" s="14"/>
      <c r="AI7" s="6"/>
      <c r="AJ7" s="1" t="s">
        <v>46</v>
      </c>
    </row>
    <row r="8" spans="2:36" ht="18.75" customHeight="1">
      <c r="B8" s="73" t="s">
        <v>5</v>
      </c>
      <c r="C8" s="73"/>
      <c r="D8" s="67" t="s">
        <v>3</v>
      </c>
      <c r="E8" s="74">
        <v>38808</v>
      </c>
      <c r="F8" s="74"/>
      <c r="G8" s="74"/>
      <c r="H8" s="74"/>
      <c r="I8" s="74"/>
      <c r="J8" s="74"/>
      <c r="K8" s="74"/>
      <c r="L8" s="74"/>
      <c r="M8" s="74"/>
      <c r="N8" s="11"/>
      <c r="P8" s="8"/>
      <c r="Q8" s="9"/>
      <c r="R8" s="75" t="s">
        <v>6</v>
      </c>
      <c r="S8" s="76" t="s">
        <v>7</v>
      </c>
      <c r="T8" s="76"/>
      <c r="U8" s="76"/>
      <c r="V8" s="76"/>
      <c r="W8" s="76"/>
      <c r="X8" s="76"/>
      <c r="Y8" s="76"/>
      <c r="Z8" s="76"/>
      <c r="AA8" s="76"/>
      <c r="AB8" s="76"/>
      <c r="AC8" s="76"/>
      <c r="AD8" s="76"/>
      <c r="AE8" s="76"/>
      <c r="AF8" s="76"/>
      <c r="AG8" s="76"/>
      <c r="AH8" s="76"/>
      <c r="AI8" s="6"/>
    </row>
    <row r="9" spans="2:36" ht="18.75" customHeight="1">
      <c r="B9" s="73" t="s">
        <v>8</v>
      </c>
      <c r="C9" s="73"/>
      <c r="D9" s="73"/>
      <c r="E9" s="73"/>
      <c r="F9" s="15" t="s">
        <v>3</v>
      </c>
      <c r="G9" s="77">
        <v>2</v>
      </c>
      <c r="H9" s="77"/>
      <c r="I9" s="15" t="s">
        <v>9</v>
      </c>
      <c r="J9" s="15"/>
      <c r="K9" s="15"/>
      <c r="L9" s="15"/>
      <c r="M9" s="15"/>
      <c r="N9" s="11"/>
      <c r="P9" s="8"/>
      <c r="Q9" s="9"/>
      <c r="R9" s="75"/>
      <c r="S9" s="76"/>
      <c r="T9" s="76"/>
      <c r="U9" s="76"/>
      <c r="V9" s="76"/>
      <c r="W9" s="76"/>
      <c r="X9" s="76"/>
      <c r="Y9" s="76"/>
      <c r="Z9" s="76"/>
      <c r="AA9" s="76"/>
      <c r="AB9" s="76"/>
      <c r="AC9" s="76"/>
      <c r="AD9" s="76"/>
      <c r="AE9" s="76"/>
      <c r="AF9" s="76"/>
      <c r="AG9" s="76"/>
      <c r="AH9" s="76"/>
      <c r="AI9" s="6"/>
    </row>
    <row r="10" spans="2:36" ht="18.75" customHeight="1">
      <c r="B10" s="73" t="s">
        <v>10</v>
      </c>
      <c r="C10" s="73"/>
      <c r="D10" s="73"/>
      <c r="E10" s="73"/>
      <c r="F10" s="15" t="s">
        <v>3</v>
      </c>
      <c r="G10" s="77">
        <v>3</v>
      </c>
      <c r="H10" s="77"/>
      <c r="I10" s="15" t="s">
        <v>11</v>
      </c>
      <c r="J10" s="16"/>
      <c r="K10" s="67" t="s">
        <v>12</v>
      </c>
      <c r="L10" s="16"/>
      <c r="M10" s="67" t="s">
        <v>13</v>
      </c>
      <c r="N10" s="11"/>
      <c r="P10" s="8"/>
      <c r="Q10" s="9"/>
      <c r="R10" s="75" t="s">
        <v>14</v>
      </c>
      <c r="S10" s="76" t="s">
        <v>15</v>
      </c>
      <c r="T10" s="76"/>
      <c r="U10" s="76"/>
      <c r="V10" s="76"/>
      <c r="W10" s="76"/>
      <c r="X10" s="76"/>
      <c r="Y10" s="76"/>
      <c r="Z10" s="76"/>
      <c r="AA10" s="76"/>
      <c r="AB10" s="76"/>
      <c r="AC10" s="76"/>
      <c r="AD10" s="76"/>
      <c r="AE10" s="76"/>
      <c r="AF10" s="76"/>
      <c r="AG10" s="76"/>
      <c r="AH10" s="76"/>
      <c r="AI10" s="6"/>
      <c r="AJ10" s="1" t="s">
        <v>48</v>
      </c>
    </row>
    <row r="11" spans="2:36" ht="13.5" customHeight="1">
      <c r="B11" s="17"/>
      <c r="C11" s="17"/>
      <c r="D11" s="17"/>
      <c r="E11" s="18"/>
      <c r="F11" s="18"/>
      <c r="G11" s="18"/>
      <c r="H11" s="18"/>
      <c r="I11" s="18"/>
      <c r="J11" s="18"/>
      <c r="K11" s="18"/>
      <c r="L11" s="18"/>
      <c r="M11" s="18"/>
      <c r="N11" s="11"/>
      <c r="P11" s="8"/>
      <c r="Q11" s="13"/>
      <c r="R11" s="75"/>
      <c r="S11" s="76"/>
      <c r="T11" s="76"/>
      <c r="U11" s="76"/>
      <c r="V11" s="76"/>
      <c r="W11" s="76"/>
      <c r="X11" s="76"/>
      <c r="Y11" s="76"/>
      <c r="Z11" s="76"/>
      <c r="AA11" s="76"/>
      <c r="AB11" s="76"/>
      <c r="AC11" s="76"/>
      <c r="AD11" s="76"/>
      <c r="AE11" s="76"/>
      <c r="AF11" s="76"/>
      <c r="AG11" s="76"/>
      <c r="AH11" s="76"/>
      <c r="AI11" s="6"/>
      <c r="AJ11" s="1" t="s">
        <v>49</v>
      </c>
    </row>
    <row r="12" spans="2:36" ht="3.75" customHeight="1">
      <c r="B12" s="17"/>
      <c r="C12" s="17"/>
      <c r="D12" s="17"/>
      <c r="E12" s="18"/>
      <c r="F12" s="18"/>
      <c r="G12" s="18"/>
      <c r="H12" s="18"/>
      <c r="I12" s="18"/>
      <c r="J12" s="18"/>
      <c r="K12" s="18"/>
      <c r="L12" s="18"/>
      <c r="M12" s="18"/>
      <c r="N12" s="11"/>
      <c r="P12" s="19"/>
      <c r="Q12" s="20"/>
      <c r="R12" s="20"/>
      <c r="S12" s="20"/>
      <c r="T12" s="21"/>
      <c r="U12" s="22"/>
      <c r="V12" s="21"/>
      <c r="W12" s="22"/>
      <c r="X12" s="21"/>
      <c r="Y12" s="22"/>
      <c r="Z12" s="21"/>
      <c r="AA12" s="22"/>
      <c r="AB12" s="21"/>
      <c r="AC12" s="22"/>
      <c r="AD12" s="21"/>
      <c r="AE12" s="20"/>
      <c r="AF12" s="20"/>
      <c r="AG12" s="21"/>
      <c r="AH12" s="22"/>
      <c r="AI12" s="23"/>
    </row>
    <row r="13" spans="2:36">
      <c r="B13" s="24" t="s">
        <v>54</v>
      </c>
      <c r="C13" s="24"/>
      <c r="D13" s="25"/>
      <c r="E13" s="25"/>
      <c r="F13" s="25"/>
      <c r="G13" s="25"/>
      <c r="H13" s="25"/>
      <c r="I13" s="25"/>
      <c r="J13" s="25"/>
      <c r="K13" s="25"/>
      <c r="L13" s="25"/>
      <c r="M13" s="25"/>
      <c r="N13" s="25"/>
      <c r="O13" s="25"/>
      <c r="P13" s="25"/>
      <c r="Q13" s="25"/>
      <c r="S13" s="25"/>
      <c r="U13" s="25"/>
      <c r="V13" s="25"/>
      <c r="X13" s="25"/>
      <c r="Y13" s="25"/>
      <c r="Z13" s="25"/>
      <c r="AA13" s="25"/>
    </row>
    <row r="14" spans="2:36">
      <c r="B14" s="24" t="s">
        <v>55</v>
      </c>
      <c r="C14" s="24"/>
      <c r="D14" s="25"/>
      <c r="E14" s="25"/>
      <c r="F14" s="25"/>
      <c r="G14" s="25"/>
      <c r="H14" s="25"/>
      <c r="I14" s="25"/>
      <c r="J14" s="25"/>
      <c r="K14" s="25"/>
      <c r="L14" s="25"/>
      <c r="M14" s="25"/>
      <c r="N14" s="25"/>
      <c r="O14" s="25"/>
      <c r="P14" s="25"/>
      <c r="Q14" s="25"/>
      <c r="S14" s="25"/>
      <c r="U14" s="25"/>
      <c r="V14" s="25"/>
      <c r="X14" s="25"/>
      <c r="Y14" s="25"/>
      <c r="Z14" s="25"/>
      <c r="AA14" s="25"/>
    </row>
    <row r="15" spans="2:36">
      <c r="B15" s="24" t="s">
        <v>62</v>
      </c>
      <c r="C15" s="24"/>
      <c r="D15" s="25"/>
      <c r="E15" s="25"/>
      <c r="F15" s="25"/>
      <c r="G15" s="25"/>
      <c r="H15" s="25"/>
      <c r="I15" s="25"/>
      <c r="J15" s="25"/>
      <c r="K15" s="25"/>
      <c r="L15" s="25"/>
      <c r="M15" s="25"/>
      <c r="N15" s="25"/>
      <c r="O15" s="25"/>
      <c r="P15" s="25"/>
      <c r="Q15" s="25"/>
      <c r="R15" s="25"/>
      <c r="S15" s="25"/>
      <c r="T15" s="25"/>
      <c r="U15" s="25"/>
      <c r="V15" s="25"/>
      <c r="Y15" s="25"/>
      <c r="Z15" s="25"/>
      <c r="AA15" s="25"/>
    </row>
    <row r="16" spans="2:36" ht="14.25" thickBot="1">
      <c r="B16" s="26"/>
      <c r="C16" s="11"/>
      <c r="D16" s="11"/>
      <c r="E16" s="11"/>
      <c r="F16" s="11"/>
      <c r="G16" s="11"/>
      <c r="H16" s="11"/>
      <c r="I16" s="26"/>
      <c r="J16" s="11"/>
      <c r="K16" s="26"/>
      <c r="L16" s="11"/>
      <c r="M16" s="26"/>
      <c r="N16" s="11"/>
      <c r="O16" s="26"/>
      <c r="P16" s="11"/>
      <c r="Q16" s="26"/>
      <c r="R16" s="11"/>
      <c r="S16" s="26"/>
      <c r="T16" s="11"/>
      <c r="U16" s="26"/>
      <c r="V16" s="11"/>
      <c r="W16" s="26"/>
      <c r="X16" s="11"/>
      <c r="Y16" s="26"/>
      <c r="Z16" s="11"/>
      <c r="AA16" s="26"/>
      <c r="AB16" s="11"/>
      <c r="AC16" s="26"/>
      <c r="AD16" s="11"/>
      <c r="AE16" s="26"/>
      <c r="AG16" s="83" t="s">
        <v>16</v>
      </c>
      <c r="AH16" s="83"/>
    </row>
    <row r="17" spans="2:36" ht="27.75" customHeight="1">
      <c r="B17" s="84" t="s">
        <v>17</v>
      </c>
      <c r="C17" s="86" t="s">
        <v>18</v>
      </c>
      <c r="D17" s="87"/>
      <c r="E17" s="86" t="s">
        <v>19</v>
      </c>
      <c r="F17" s="90"/>
      <c r="G17" s="91"/>
      <c r="H17" s="92">
        <f>IF($G$9&lt;&gt;"",DATE($G$9+2018,4,1),"")</f>
        <v>43922</v>
      </c>
      <c r="I17" s="93"/>
      <c r="J17" s="92">
        <f>IF($G$9&lt;&gt;"",DATE($G$9+2018,5,1),"")</f>
        <v>43952</v>
      </c>
      <c r="K17" s="93"/>
      <c r="L17" s="92">
        <f>IF($G$9&lt;&gt;"",DATE($G$9+2018,6,1),"")</f>
        <v>43983</v>
      </c>
      <c r="M17" s="93"/>
      <c r="N17" s="92">
        <f>IF($G$9&lt;&gt;"",DATE($G$9+2018,7,1),"")</f>
        <v>44013</v>
      </c>
      <c r="O17" s="93"/>
      <c r="P17" s="92">
        <f>IF($G$9&lt;&gt;"",DATE($G$9+2018,8,1),"")</f>
        <v>44044</v>
      </c>
      <c r="Q17" s="93"/>
      <c r="R17" s="92">
        <f>IF($G$9&lt;&gt;"",DATE($G$9+2018,9,1),"")</f>
        <v>44075</v>
      </c>
      <c r="S17" s="93"/>
      <c r="T17" s="92">
        <f>IF($G$9&lt;&gt;"",DATE($G$9+2018,10,1),"")</f>
        <v>44105</v>
      </c>
      <c r="U17" s="93"/>
      <c r="V17" s="92">
        <f>IF($G$9&lt;&gt;"",DATE($G$9+2018,11,1),"")</f>
        <v>44136</v>
      </c>
      <c r="W17" s="93"/>
      <c r="X17" s="92">
        <f>IF($G$9&lt;&gt;"",DATE($G$9+2018,12,1),"")</f>
        <v>44166</v>
      </c>
      <c r="Y17" s="93"/>
      <c r="Z17" s="92">
        <f>IF($G$9&lt;&gt;"",DATE($G$9+2019,1,1),"")</f>
        <v>44197</v>
      </c>
      <c r="AA17" s="93"/>
      <c r="AB17" s="92">
        <f>IF($G$9&lt;&gt;"",DATE($G$9+2019,2,1),"")</f>
        <v>44228</v>
      </c>
      <c r="AC17" s="93"/>
      <c r="AD17" s="94" t="s">
        <v>20</v>
      </c>
      <c r="AE17" s="96" t="s">
        <v>21</v>
      </c>
      <c r="AG17" s="98">
        <f>IF($G$9&lt;&gt;"",DATE($G$9+2019,3,1),"")</f>
        <v>44256</v>
      </c>
      <c r="AH17" s="99"/>
    </row>
    <row r="18" spans="2:36" ht="51" customHeight="1" thickBot="1">
      <c r="B18" s="85"/>
      <c r="C18" s="88"/>
      <c r="D18" s="89"/>
      <c r="E18" s="100" t="s">
        <v>22</v>
      </c>
      <c r="F18" s="101"/>
      <c r="G18" s="27" t="s">
        <v>23</v>
      </c>
      <c r="H18" s="28" t="s">
        <v>24</v>
      </c>
      <c r="I18" s="29" t="s">
        <v>25</v>
      </c>
      <c r="J18" s="30" t="s">
        <v>24</v>
      </c>
      <c r="K18" s="31" t="s">
        <v>25</v>
      </c>
      <c r="L18" s="28" t="s">
        <v>24</v>
      </c>
      <c r="M18" s="31" t="s">
        <v>25</v>
      </c>
      <c r="N18" s="28" t="s">
        <v>24</v>
      </c>
      <c r="O18" s="29" t="s">
        <v>25</v>
      </c>
      <c r="P18" s="30" t="s">
        <v>24</v>
      </c>
      <c r="Q18" s="31" t="s">
        <v>25</v>
      </c>
      <c r="R18" s="28" t="s">
        <v>24</v>
      </c>
      <c r="S18" s="31" t="s">
        <v>25</v>
      </c>
      <c r="T18" s="28" t="s">
        <v>24</v>
      </c>
      <c r="U18" s="29" t="s">
        <v>25</v>
      </c>
      <c r="V18" s="30" t="s">
        <v>24</v>
      </c>
      <c r="W18" s="29" t="s">
        <v>25</v>
      </c>
      <c r="X18" s="30" t="s">
        <v>24</v>
      </c>
      <c r="Y18" s="29" t="s">
        <v>25</v>
      </c>
      <c r="Z18" s="30" t="s">
        <v>24</v>
      </c>
      <c r="AA18" s="31" t="s">
        <v>25</v>
      </c>
      <c r="AB18" s="28" t="s">
        <v>24</v>
      </c>
      <c r="AC18" s="29" t="s">
        <v>25</v>
      </c>
      <c r="AD18" s="95"/>
      <c r="AE18" s="97"/>
      <c r="AG18" s="32" t="s">
        <v>24</v>
      </c>
      <c r="AH18" s="33" t="s">
        <v>25</v>
      </c>
    </row>
    <row r="19" spans="2:36" ht="18" customHeight="1">
      <c r="B19" s="34" t="s">
        <v>48</v>
      </c>
      <c r="C19" s="102" t="s">
        <v>34</v>
      </c>
      <c r="D19" s="103"/>
      <c r="E19" s="104">
        <v>39539</v>
      </c>
      <c r="F19" s="105"/>
      <c r="G19" s="35" t="s">
        <v>26</v>
      </c>
      <c r="H19" s="36">
        <v>1</v>
      </c>
      <c r="I19" s="37" t="str">
        <f>IF(AND(DATE($G$9+2018,3,31)&gt;=$E19,$E19&lt;&gt;"",$H19&lt;&gt;""),"○",IF(AND(DATE($G$9+2018,3,31)&lt;$E19,$H19&lt;&gt;""),"－",IF(AND($E19="",$H19&lt;&gt;""),"×","")))</f>
        <v>○</v>
      </c>
      <c r="J19" s="36">
        <v>1</v>
      </c>
      <c r="K19" s="37" t="str">
        <f>IF(AND(DATE($G$9+2018,4,30)&gt;=$E19,$E19&lt;&gt;"",$J19&lt;&gt;""),"○",IF(AND(DATE($G$9+2018,4,30)&lt;$E19,$J19&lt;&gt;""),"－",IF(AND($E19="",$J19&lt;&gt;""),"×","")))</f>
        <v>○</v>
      </c>
      <c r="L19" s="36">
        <v>1</v>
      </c>
      <c r="M19" s="37" t="str">
        <f>IF(AND(DATE($G$9+2018,5,31)&gt;=$E19,$E19&lt;&gt;"",$L19&lt;&gt;""),"○",IF(AND(DATE($G$9+2018,5,31)&lt;$E19,$L19&lt;&gt;""),"－",IF(AND($E19="",$L19&lt;&gt;""),"×","")))</f>
        <v>○</v>
      </c>
      <c r="N19" s="38">
        <v>1</v>
      </c>
      <c r="O19" s="37" t="str">
        <f>IF(AND(DATE($G$9+2018,6,30)&gt;=$E19,$E19&lt;&gt;"",$N19&lt;&gt;""),"○",IF(AND(DATE($G$9+2018,6,30)&lt;$E19,$N19&lt;&gt;""),"－",IF(AND($E19="",$N19&lt;&gt;""),"×","")))</f>
        <v>○</v>
      </c>
      <c r="P19" s="38">
        <v>1</v>
      </c>
      <c r="Q19" s="37" t="str">
        <f>IF(AND(DATE($G$9+2018,7,31)&gt;=$E19,$E19&lt;&gt;"",$P19&lt;&gt;""),"○",IF(AND(DATE($G$9+1988,7,31)&lt;$E19,$P19&lt;&gt;""),"－",IF(AND($E19="",$P19&lt;&gt;""),"×","")))</f>
        <v>○</v>
      </c>
      <c r="R19" s="39">
        <v>1</v>
      </c>
      <c r="S19" s="37" t="str">
        <f>IF(AND(DATE($G$9+2018,8,31)&gt;=$E19,$E19&lt;&gt;"",$R19&lt;&gt;""),"○",IF(AND(DATE($G$9+2018,8,31)&lt;$E19,$R19&lt;&gt;""),"－",IF(AND($E19="",$R19&lt;&gt;""),"×","")))</f>
        <v>○</v>
      </c>
      <c r="T19" s="39">
        <v>1</v>
      </c>
      <c r="U19" s="37" t="str">
        <f>IF(AND(DATE($G$9+2018,9,30)&gt;=$E19,$E19&lt;&gt;"",$T19&lt;&gt;""),"○",IF(AND(DATE($G$9+2018,9,30)&lt;$E19,$T19&lt;&gt;""),"－",IF(AND($E19="",$T19&lt;&gt;""),"×","")))</f>
        <v>○</v>
      </c>
      <c r="V19" s="38">
        <v>1</v>
      </c>
      <c r="W19" s="37" t="str">
        <f>IF(AND(DATE($G$9+2018,10,31)&gt;=$E19,$E19&lt;&gt;"",$V19&lt;&gt;""),"○",IF(AND(DATE($G$9+2018,10,31)&lt;$E19,$V19&lt;&gt;""),"－",IF(AND($E19="",$V19&lt;&gt;""),"×","")))</f>
        <v>○</v>
      </c>
      <c r="X19" s="38">
        <v>1</v>
      </c>
      <c r="Y19" s="37" t="str">
        <f>IF(AND(DATE($G$9+2018,11,30)&gt;=$E19,$E19&lt;&gt;"",$X19&lt;&gt;""),"○",IF(AND(DATE($G$9+2018,11,30)&lt;$E19,$X19&lt;&gt;""),"－",IF(AND($E19="",$X19&lt;&gt;""),"×","")))</f>
        <v>○</v>
      </c>
      <c r="Z19" s="38">
        <v>1</v>
      </c>
      <c r="AA19" s="37" t="str">
        <f>IF(AND(DATE($G$9+2018,12,31)&gt;=$E19,$E19&lt;&gt;"",$Z19&lt;&gt;""),"○",IF(AND(DATE($G$9+2018,12,31)&lt;$E19,$Z19&lt;&gt;""),"－",IF(AND($E19="",$Z19&lt;&gt;""),"×","")))</f>
        <v>○</v>
      </c>
      <c r="AB19" s="39">
        <v>1</v>
      </c>
      <c r="AC19" s="37" t="str">
        <f>IF(AND(DATE($G$9+2019,1,31)&gt;=$E19,$E19&lt;&gt;"",$AB19&lt;&gt;""),"○",IF(AND(DATE($G$9+2019,1,31)&lt;$E19,$AB19&lt;&gt;""),"－",IF(AND($E19="",$AB19&lt;&gt;""),"×","")))</f>
        <v>○</v>
      </c>
      <c r="AD19" s="40"/>
      <c r="AE19" s="106"/>
      <c r="AG19" s="41">
        <v>1</v>
      </c>
      <c r="AH19" s="42" t="str">
        <f>IF(AND(DATE($G$9+2019,2,28)&gt;=$E19,$E19&lt;&gt;"",$AG19&lt;&gt;""),"○",IF(AND(DATE($G$9+2019,2,28)&lt;$E19,$AG19&lt;&gt;""),"－",IF(AND($E19="",$AG19&lt;&gt;""),"×","")))</f>
        <v>○</v>
      </c>
    </row>
    <row r="20" spans="2:36" ht="18" customHeight="1">
      <c r="B20" s="34" t="s">
        <v>48</v>
      </c>
      <c r="C20" s="107" t="s">
        <v>35</v>
      </c>
      <c r="D20" s="108"/>
      <c r="E20" s="109">
        <v>39561</v>
      </c>
      <c r="F20" s="110"/>
      <c r="G20" s="35" t="s">
        <v>26</v>
      </c>
      <c r="H20" s="44">
        <v>1</v>
      </c>
      <c r="I20" s="37" t="str">
        <f t="shared" ref="I20:I33" si="0">IF(AND(DATE($G$9+2018,3,31)&gt;=$E20,$E20&lt;&gt;"",$H20&lt;&gt;""),"○",IF(AND(DATE($G$9+2018,3,31)&lt;$E20,$H20&lt;&gt;""),"－",IF(AND($E20="",$H20&lt;&gt;""),"×","")))</f>
        <v>○</v>
      </c>
      <c r="J20" s="44">
        <v>1</v>
      </c>
      <c r="K20" s="37" t="str">
        <f t="shared" ref="K20:K33" si="1">IF(AND(DATE($G$9+2018,4,30)&gt;=$E20,$E20&lt;&gt;"",$J20&lt;&gt;""),"○",IF(AND(DATE($G$9+2018,4,30)&lt;$E20,$J20&lt;&gt;""),"－",IF(AND($E20="",$J20&lt;&gt;""),"×","")))</f>
        <v>○</v>
      </c>
      <c r="L20" s="44">
        <v>1</v>
      </c>
      <c r="M20" s="37" t="str">
        <f t="shared" ref="M20:M33" si="2">IF(AND(DATE($G$9+2018,5,31)&gt;=$E20,$E20&lt;&gt;"",$L20&lt;&gt;""),"○",IF(AND(DATE($G$9+2018,5,31)&lt;$E20,$L20&lt;&gt;""),"－",IF(AND($E20="",$L20&lt;&gt;""),"×","")))</f>
        <v>○</v>
      </c>
      <c r="N20" s="45">
        <v>1</v>
      </c>
      <c r="O20" s="37" t="str">
        <f t="shared" ref="O20:O33" si="3">IF(AND(DATE($G$9+2018,6,30)&gt;=$E20,$E20&lt;&gt;"",$N20&lt;&gt;""),"○",IF(AND(DATE($G$9+2018,6,30)&lt;$E20,$N20&lt;&gt;""),"－",IF(AND($E20="",$N20&lt;&gt;""),"×","")))</f>
        <v>○</v>
      </c>
      <c r="P20" s="45">
        <v>1</v>
      </c>
      <c r="Q20" s="37" t="str">
        <f t="shared" ref="Q20:Q33" si="4">IF(AND(DATE($G$9+2018,7,31)&gt;=$E20,$E20&lt;&gt;"",$P20&lt;&gt;""),"○",IF(AND(DATE($G$9+1988,7,31)&lt;$E20,$P20&lt;&gt;""),"－",IF(AND($E20="",$P20&lt;&gt;""),"×","")))</f>
        <v>○</v>
      </c>
      <c r="R20" s="44">
        <v>1</v>
      </c>
      <c r="S20" s="37" t="str">
        <f t="shared" ref="S20:S33" si="5">IF(AND(DATE($G$9+2018,8,31)&gt;=$E20,$E20&lt;&gt;"",$R20&lt;&gt;""),"○",IF(AND(DATE($G$9+2018,8,31)&lt;$E20,$R20&lt;&gt;""),"－",IF(AND($E20="",$R20&lt;&gt;""),"×","")))</f>
        <v>○</v>
      </c>
      <c r="T20" s="44">
        <v>1</v>
      </c>
      <c r="U20" s="37" t="str">
        <f t="shared" ref="U20:U33" si="6">IF(AND(DATE($G$9+2018,9,30)&gt;=$E20,$E20&lt;&gt;"",$T20&lt;&gt;""),"○",IF(AND(DATE($G$9+2018,9,30)&lt;$E20,$T20&lt;&gt;""),"－",IF(AND($E20="",$T20&lt;&gt;""),"×","")))</f>
        <v>○</v>
      </c>
      <c r="V20" s="45">
        <v>1</v>
      </c>
      <c r="W20" s="37" t="str">
        <f t="shared" ref="W20:W33" si="7">IF(AND(DATE($G$9+2018,10,31)&gt;=$E20,$E20&lt;&gt;"",$V20&lt;&gt;""),"○",IF(AND(DATE($G$9+2018,10,31)&lt;$E20,$V20&lt;&gt;""),"－",IF(AND($E20="",$V20&lt;&gt;""),"×","")))</f>
        <v>○</v>
      </c>
      <c r="X20" s="45">
        <v>1</v>
      </c>
      <c r="Y20" s="37" t="str">
        <f t="shared" ref="Y20:Y33" si="8">IF(AND(DATE($G$9+2018,11,30)&gt;=$E20,$E20&lt;&gt;"",$X20&lt;&gt;""),"○",IF(AND(DATE($G$9+2018,11,30)&lt;$E20,$X20&lt;&gt;""),"－",IF(AND($E20="",$X20&lt;&gt;""),"×","")))</f>
        <v>○</v>
      </c>
      <c r="Z20" s="45">
        <v>1</v>
      </c>
      <c r="AA20" s="37" t="str">
        <f t="shared" ref="AA20:AA33" si="9">IF(AND(DATE($G$9+2018,12,31)&gt;=$E20,$E20&lt;&gt;"",$Z20&lt;&gt;""),"○",IF(AND(DATE($G$9+2018,12,31)&lt;$E20,$Z20&lt;&gt;""),"－",IF(AND($E20="",$Z20&lt;&gt;""),"×","")))</f>
        <v>○</v>
      </c>
      <c r="AB20" s="44">
        <v>1</v>
      </c>
      <c r="AC20" s="37" t="str">
        <f t="shared" ref="AC20:AC33" si="10">IF(AND(DATE($G$9+2019,1,31)&gt;=$E20,$E20&lt;&gt;"",$AB20&lt;&gt;""),"○",IF(AND(DATE($G$9+2019,1,31)&lt;$E20,$AB20&lt;&gt;""),"－",IF(AND($E20="",$AB20&lt;&gt;""),"×","")))</f>
        <v>○</v>
      </c>
      <c r="AD20" s="40"/>
      <c r="AE20" s="106"/>
      <c r="AG20" s="46">
        <v>1</v>
      </c>
      <c r="AH20" s="42" t="str">
        <f t="shared" ref="AH20:AH33" si="11">IF(AND(DATE($G$9+2019,2,28)&gt;=$E20,$E20&lt;&gt;"",$AG20&lt;&gt;""),"○",IF(AND(DATE($G$9+2019,2,28)&lt;$E20,$AG20&lt;&gt;""),"－",IF(AND($E20="",$AG20&lt;&gt;""),"×","")))</f>
        <v>○</v>
      </c>
      <c r="AJ20" s="1" t="s">
        <v>26</v>
      </c>
    </row>
    <row r="21" spans="2:36" ht="18" customHeight="1">
      <c r="B21" s="34" t="s">
        <v>48</v>
      </c>
      <c r="C21" s="107" t="s">
        <v>36</v>
      </c>
      <c r="D21" s="108"/>
      <c r="E21" s="111">
        <v>39903</v>
      </c>
      <c r="F21" s="112"/>
      <c r="G21" s="35" t="s">
        <v>45</v>
      </c>
      <c r="H21" s="44">
        <v>0.62</v>
      </c>
      <c r="I21" s="37" t="str">
        <f>IF(AND(DATE($G$9+2018,3,31)&gt;=$E21,$E21&lt;&gt;"",$H21&lt;&gt;""),"○",IF(AND(DATE($G$9+2018,3,31)&lt;$E21,$H21&lt;&gt;""),"－",IF(AND($E21="",$H21&lt;&gt;""),"×","")))</f>
        <v>○</v>
      </c>
      <c r="J21" s="44">
        <v>0.62</v>
      </c>
      <c r="K21" s="37" t="str">
        <f t="shared" si="1"/>
        <v>○</v>
      </c>
      <c r="L21" s="44">
        <v>0.62</v>
      </c>
      <c r="M21" s="37" t="str">
        <f t="shared" si="2"/>
        <v>○</v>
      </c>
      <c r="N21" s="45">
        <v>0.62</v>
      </c>
      <c r="O21" s="37" t="str">
        <f t="shared" si="3"/>
        <v>○</v>
      </c>
      <c r="P21" s="45">
        <v>0.62</v>
      </c>
      <c r="Q21" s="37" t="str">
        <f t="shared" si="4"/>
        <v>○</v>
      </c>
      <c r="R21" s="44">
        <v>0.62</v>
      </c>
      <c r="S21" s="37" t="str">
        <f t="shared" si="5"/>
        <v>○</v>
      </c>
      <c r="T21" s="44">
        <v>0.62</v>
      </c>
      <c r="U21" s="37" t="str">
        <f t="shared" si="6"/>
        <v>○</v>
      </c>
      <c r="V21" s="45">
        <v>0.62</v>
      </c>
      <c r="W21" s="37" t="str">
        <f t="shared" si="7"/>
        <v>○</v>
      </c>
      <c r="X21" s="45">
        <v>0.62</v>
      </c>
      <c r="Y21" s="37" t="str">
        <f t="shared" si="8"/>
        <v>○</v>
      </c>
      <c r="Z21" s="45">
        <v>0.62</v>
      </c>
      <c r="AA21" s="37" t="str">
        <f t="shared" si="9"/>
        <v>○</v>
      </c>
      <c r="AB21" s="44">
        <v>0.62</v>
      </c>
      <c r="AC21" s="37" t="str">
        <f t="shared" si="10"/>
        <v>○</v>
      </c>
      <c r="AD21" s="40"/>
      <c r="AE21" s="106"/>
      <c r="AG21" s="46">
        <v>0.62</v>
      </c>
      <c r="AH21" s="42" t="str">
        <f t="shared" si="11"/>
        <v>○</v>
      </c>
      <c r="AJ21" s="1" t="s">
        <v>45</v>
      </c>
    </row>
    <row r="22" spans="2:36" ht="18" customHeight="1">
      <c r="B22" s="34" t="s">
        <v>48</v>
      </c>
      <c r="C22" s="107" t="s">
        <v>37</v>
      </c>
      <c r="D22" s="108"/>
      <c r="E22" s="111"/>
      <c r="F22" s="112"/>
      <c r="G22" s="35" t="s">
        <v>38</v>
      </c>
      <c r="H22" s="44">
        <v>1</v>
      </c>
      <c r="I22" s="37" t="str">
        <f t="shared" si="0"/>
        <v>×</v>
      </c>
      <c r="J22" s="44">
        <v>1</v>
      </c>
      <c r="K22" s="37" t="str">
        <f t="shared" si="1"/>
        <v>×</v>
      </c>
      <c r="L22" s="44">
        <v>1</v>
      </c>
      <c r="M22" s="37" t="str">
        <f t="shared" si="2"/>
        <v>×</v>
      </c>
      <c r="N22" s="45">
        <v>1</v>
      </c>
      <c r="O22" s="37" t="str">
        <f t="shared" si="3"/>
        <v>×</v>
      </c>
      <c r="P22" s="45">
        <v>1</v>
      </c>
      <c r="Q22" s="37" t="str">
        <f t="shared" si="4"/>
        <v>×</v>
      </c>
      <c r="R22" s="44">
        <v>1</v>
      </c>
      <c r="S22" s="37" t="str">
        <f t="shared" si="5"/>
        <v>×</v>
      </c>
      <c r="T22" s="44">
        <v>1</v>
      </c>
      <c r="U22" s="37" t="str">
        <f t="shared" si="6"/>
        <v>×</v>
      </c>
      <c r="V22" s="45">
        <v>1</v>
      </c>
      <c r="W22" s="37" t="str">
        <f t="shared" si="7"/>
        <v>×</v>
      </c>
      <c r="X22" s="45">
        <v>1</v>
      </c>
      <c r="Y22" s="37" t="str">
        <f t="shared" si="8"/>
        <v>×</v>
      </c>
      <c r="Z22" s="45">
        <v>1</v>
      </c>
      <c r="AA22" s="37" t="str">
        <f t="shared" si="9"/>
        <v>×</v>
      </c>
      <c r="AB22" s="44">
        <v>1</v>
      </c>
      <c r="AC22" s="37" t="str">
        <f t="shared" si="10"/>
        <v>×</v>
      </c>
      <c r="AD22" s="40"/>
      <c r="AE22" s="106"/>
      <c r="AG22" s="46">
        <v>1</v>
      </c>
      <c r="AH22" s="42" t="str">
        <f t="shared" si="11"/>
        <v>×</v>
      </c>
      <c r="AJ22" s="1" t="s">
        <v>63</v>
      </c>
    </row>
    <row r="23" spans="2:36" ht="18" customHeight="1">
      <c r="B23" s="34" t="s">
        <v>48</v>
      </c>
      <c r="C23" s="107" t="s">
        <v>39</v>
      </c>
      <c r="D23" s="108"/>
      <c r="E23" s="114">
        <v>42339</v>
      </c>
      <c r="F23" s="115"/>
      <c r="G23" s="35" t="s">
        <v>63</v>
      </c>
      <c r="H23" s="44">
        <v>0.5</v>
      </c>
      <c r="I23" s="37" t="str">
        <f>IF(AND(DATE($G$9+2018,3,31)&gt;=$E23,$E23&lt;&gt;"",$H23&lt;&gt;""),"○",IF(AND(DATE($G$9+2018,3,31)&lt;$E23,$H23&lt;&gt;""),"－",IF(AND($E23="",$H23&lt;&gt;""),"×","")))</f>
        <v>○</v>
      </c>
      <c r="J23" s="44">
        <v>0.5</v>
      </c>
      <c r="K23" s="37" t="str">
        <f t="shared" si="1"/>
        <v>○</v>
      </c>
      <c r="L23" s="44">
        <v>0.5</v>
      </c>
      <c r="M23" s="37" t="str">
        <f t="shared" si="2"/>
        <v>○</v>
      </c>
      <c r="N23" s="45">
        <v>0.5</v>
      </c>
      <c r="O23" s="37" t="str">
        <f t="shared" si="3"/>
        <v>○</v>
      </c>
      <c r="P23" s="45">
        <v>0.5</v>
      </c>
      <c r="Q23" s="37" t="str">
        <f t="shared" si="4"/>
        <v>○</v>
      </c>
      <c r="R23" s="44">
        <v>0.5</v>
      </c>
      <c r="S23" s="37" t="str">
        <f t="shared" si="5"/>
        <v>○</v>
      </c>
      <c r="T23" s="44">
        <v>0.5</v>
      </c>
      <c r="U23" s="37" t="str">
        <f t="shared" si="6"/>
        <v>○</v>
      </c>
      <c r="V23" s="45">
        <v>0.5</v>
      </c>
      <c r="W23" s="37" t="str">
        <f t="shared" si="7"/>
        <v>○</v>
      </c>
      <c r="X23" s="45">
        <v>0.5</v>
      </c>
      <c r="Y23" s="37" t="str">
        <f t="shared" si="8"/>
        <v>○</v>
      </c>
      <c r="Z23" s="45">
        <v>0.5</v>
      </c>
      <c r="AA23" s="37" t="str">
        <f t="shared" si="9"/>
        <v>○</v>
      </c>
      <c r="AB23" s="44">
        <v>0.5</v>
      </c>
      <c r="AC23" s="37" t="str">
        <f t="shared" si="10"/>
        <v>○</v>
      </c>
      <c r="AD23" s="40"/>
      <c r="AE23" s="106"/>
      <c r="AG23" s="46">
        <v>0.5</v>
      </c>
      <c r="AH23" s="42" t="str">
        <f t="shared" si="11"/>
        <v>○</v>
      </c>
      <c r="AJ23" s="1" t="s">
        <v>27</v>
      </c>
    </row>
    <row r="24" spans="2:36" ht="18" customHeight="1">
      <c r="B24" s="34" t="s">
        <v>48</v>
      </c>
      <c r="C24" s="107" t="s">
        <v>40</v>
      </c>
      <c r="D24" s="108"/>
      <c r="E24" s="114">
        <v>44119</v>
      </c>
      <c r="F24" s="115"/>
      <c r="G24" s="35" t="s">
        <v>26</v>
      </c>
      <c r="H24" s="44"/>
      <c r="I24" s="37" t="str">
        <f t="shared" si="0"/>
        <v/>
      </c>
      <c r="J24" s="45"/>
      <c r="K24" s="37" t="str">
        <f t="shared" si="1"/>
        <v/>
      </c>
      <c r="L24" s="44"/>
      <c r="M24" s="37" t="str">
        <f t="shared" si="2"/>
        <v/>
      </c>
      <c r="N24" s="45"/>
      <c r="O24" s="37" t="str">
        <f t="shared" si="3"/>
        <v/>
      </c>
      <c r="P24" s="45">
        <v>0.37</v>
      </c>
      <c r="Q24" s="37" t="str">
        <f t="shared" si="4"/>
        <v>－</v>
      </c>
      <c r="R24" s="44">
        <v>0.37</v>
      </c>
      <c r="S24" s="37" t="str">
        <f t="shared" si="5"/>
        <v>－</v>
      </c>
      <c r="T24" s="44">
        <v>0.37</v>
      </c>
      <c r="U24" s="37" t="str">
        <f t="shared" si="6"/>
        <v>－</v>
      </c>
      <c r="V24" s="45">
        <v>0.37</v>
      </c>
      <c r="W24" s="37" t="str">
        <f t="shared" si="7"/>
        <v>○</v>
      </c>
      <c r="X24" s="45">
        <v>0.37</v>
      </c>
      <c r="Y24" s="37" t="str">
        <f t="shared" si="8"/>
        <v>○</v>
      </c>
      <c r="Z24" s="45">
        <v>0.37</v>
      </c>
      <c r="AA24" s="37" t="str">
        <f t="shared" si="9"/>
        <v>○</v>
      </c>
      <c r="AB24" s="44">
        <v>0.37</v>
      </c>
      <c r="AC24" s="37" t="str">
        <f t="shared" si="10"/>
        <v>○</v>
      </c>
      <c r="AD24" s="40"/>
      <c r="AE24" s="106"/>
      <c r="AG24" s="46">
        <v>0.37</v>
      </c>
      <c r="AH24" s="42" t="str">
        <f t="shared" si="11"/>
        <v>○</v>
      </c>
    </row>
    <row r="25" spans="2:36" ht="18" customHeight="1">
      <c r="B25" s="43" t="s">
        <v>48</v>
      </c>
      <c r="C25" s="107" t="s">
        <v>41</v>
      </c>
      <c r="D25" s="108"/>
      <c r="E25" s="114"/>
      <c r="F25" s="115"/>
      <c r="G25" s="35" t="s">
        <v>38</v>
      </c>
      <c r="H25" s="44"/>
      <c r="I25" s="37" t="str">
        <f t="shared" si="0"/>
        <v/>
      </c>
      <c r="J25" s="45"/>
      <c r="K25" s="37" t="str">
        <f t="shared" si="1"/>
        <v/>
      </c>
      <c r="L25" s="44"/>
      <c r="M25" s="37" t="str">
        <f t="shared" si="2"/>
        <v/>
      </c>
      <c r="N25" s="44"/>
      <c r="O25" s="37" t="str">
        <f t="shared" si="3"/>
        <v/>
      </c>
      <c r="P25" s="45"/>
      <c r="Q25" s="37" t="str">
        <f t="shared" si="4"/>
        <v/>
      </c>
      <c r="R25" s="44"/>
      <c r="S25" s="37" t="str">
        <f t="shared" si="5"/>
        <v/>
      </c>
      <c r="T25" s="44">
        <v>0.25</v>
      </c>
      <c r="U25" s="37" t="str">
        <f t="shared" si="6"/>
        <v>×</v>
      </c>
      <c r="V25" s="44">
        <v>0.25</v>
      </c>
      <c r="W25" s="37" t="str">
        <f t="shared" si="7"/>
        <v>×</v>
      </c>
      <c r="X25" s="44">
        <v>0.25</v>
      </c>
      <c r="Y25" s="37" t="str">
        <f t="shared" si="8"/>
        <v>×</v>
      </c>
      <c r="Z25" s="44">
        <v>0.25</v>
      </c>
      <c r="AA25" s="37" t="str">
        <f t="shared" si="9"/>
        <v>×</v>
      </c>
      <c r="AB25" s="44">
        <v>0.25</v>
      </c>
      <c r="AC25" s="37" t="str">
        <f t="shared" si="10"/>
        <v>×</v>
      </c>
      <c r="AD25" s="40"/>
      <c r="AE25" s="106"/>
      <c r="AG25" s="46">
        <v>0.25</v>
      </c>
      <c r="AH25" s="42" t="str">
        <f t="shared" si="11"/>
        <v>×</v>
      </c>
    </row>
    <row r="26" spans="2:36" ht="18" customHeight="1">
      <c r="B26" s="43"/>
      <c r="C26" s="107"/>
      <c r="D26" s="113"/>
      <c r="E26" s="114"/>
      <c r="F26" s="115"/>
      <c r="G26" s="35"/>
      <c r="H26" s="44"/>
      <c r="I26" s="37" t="str">
        <f t="shared" si="0"/>
        <v/>
      </c>
      <c r="J26" s="45"/>
      <c r="K26" s="37" t="str">
        <f t="shared" si="1"/>
        <v/>
      </c>
      <c r="L26" s="44"/>
      <c r="M26" s="37" t="str">
        <f t="shared" si="2"/>
        <v/>
      </c>
      <c r="N26" s="44"/>
      <c r="O26" s="37" t="str">
        <f t="shared" si="3"/>
        <v/>
      </c>
      <c r="P26" s="45"/>
      <c r="Q26" s="37" t="str">
        <f t="shared" si="4"/>
        <v/>
      </c>
      <c r="R26" s="44"/>
      <c r="S26" s="37" t="str">
        <f t="shared" si="5"/>
        <v/>
      </c>
      <c r="T26" s="44"/>
      <c r="U26" s="37" t="str">
        <f t="shared" si="6"/>
        <v/>
      </c>
      <c r="V26" s="45"/>
      <c r="W26" s="37" t="str">
        <f t="shared" si="7"/>
        <v/>
      </c>
      <c r="X26" s="45"/>
      <c r="Y26" s="37" t="str">
        <f t="shared" si="8"/>
        <v/>
      </c>
      <c r="Z26" s="45"/>
      <c r="AA26" s="37" t="str">
        <f t="shared" si="9"/>
        <v/>
      </c>
      <c r="AB26" s="44"/>
      <c r="AC26" s="37" t="str">
        <f t="shared" si="10"/>
        <v/>
      </c>
      <c r="AD26" s="40"/>
      <c r="AE26" s="106"/>
      <c r="AG26" s="46"/>
      <c r="AH26" s="42" t="str">
        <f t="shared" si="11"/>
        <v/>
      </c>
    </row>
    <row r="27" spans="2:36" ht="18" customHeight="1">
      <c r="B27" s="43"/>
      <c r="C27" s="107"/>
      <c r="D27" s="113"/>
      <c r="E27" s="114"/>
      <c r="F27" s="115"/>
      <c r="G27" s="35"/>
      <c r="H27" s="44"/>
      <c r="I27" s="37" t="str">
        <f t="shared" si="0"/>
        <v/>
      </c>
      <c r="J27" s="45"/>
      <c r="K27" s="37" t="str">
        <f t="shared" si="1"/>
        <v/>
      </c>
      <c r="L27" s="44"/>
      <c r="M27" s="37" t="str">
        <f t="shared" si="2"/>
        <v/>
      </c>
      <c r="N27" s="44"/>
      <c r="O27" s="37" t="str">
        <f t="shared" si="3"/>
        <v/>
      </c>
      <c r="P27" s="45"/>
      <c r="Q27" s="37" t="str">
        <f t="shared" si="4"/>
        <v/>
      </c>
      <c r="R27" s="44"/>
      <c r="S27" s="37" t="str">
        <f t="shared" si="5"/>
        <v/>
      </c>
      <c r="T27" s="44"/>
      <c r="U27" s="37" t="str">
        <f t="shared" si="6"/>
        <v/>
      </c>
      <c r="V27" s="45"/>
      <c r="W27" s="37" t="str">
        <f t="shared" si="7"/>
        <v/>
      </c>
      <c r="X27" s="45"/>
      <c r="Y27" s="37" t="str">
        <f t="shared" si="8"/>
        <v/>
      </c>
      <c r="Z27" s="45"/>
      <c r="AA27" s="37" t="str">
        <f t="shared" si="9"/>
        <v/>
      </c>
      <c r="AB27" s="44"/>
      <c r="AC27" s="37" t="str">
        <f t="shared" si="10"/>
        <v/>
      </c>
      <c r="AD27" s="40"/>
      <c r="AE27" s="106"/>
      <c r="AG27" s="46"/>
      <c r="AH27" s="42" t="str">
        <f t="shared" si="11"/>
        <v/>
      </c>
    </row>
    <row r="28" spans="2:36" ht="18" customHeight="1">
      <c r="B28" s="43"/>
      <c r="C28" s="107"/>
      <c r="D28" s="113"/>
      <c r="E28" s="114"/>
      <c r="F28" s="115"/>
      <c r="G28" s="35"/>
      <c r="H28" s="44"/>
      <c r="I28" s="37" t="str">
        <f t="shared" si="0"/>
        <v/>
      </c>
      <c r="J28" s="45"/>
      <c r="K28" s="37" t="str">
        <f t="shared" si="1"/>
        <v/>
      </c>
      <c r="L28" s="44"/>
      <c r="M28" s="37" t="str">
        <f t="shared" si="2"/>
        <v/>
      </c>
      <c r="N28" s="44"/>
      <c r="O28" s="37" t="str">
        <f t="shared" si="3"/>
        <v/>
      </c>
      <c r="P28" s="45"/>
      <c r="Q28" s="37" t="str">
        <f t="shared" si="4"/>
        <v/>
      </c>
      <c r="R28" s="44"/>
      <c r="S28" s="37" t="str">
        <f t="shared" si="5"/>
        <v/>
      </c>
      <c r="T28" s="44"/>
      <c r="U28" s="37" t="str">
        <f t="shared" si="6"/>
        <v/>
      </c>
      <c r="V28" s="45"/>
      <c r="W28" s="37" t="str">
        <f t="shared" si="7"/>
        <v/>
      </c>
      <c r="X28" s="45"/>
      <c r="Y28" s="37" t="str">
        <f t="shared" si="8"/>
        <v/>
      </c>
      <c r="Z28" s="45"/>
      <c r="AA28" s="37" t="str">
        <f t="shared" si="9"/>
        <v/>
      </c>
      <c r="AB28" s="44"/>
      <c r="AC28" s="37" t="str">
        <f t="shared" si="10"/>
        <v/>
      </c>
      <c r="AD28" s="40"/>
      <c r="AE28" s="106"/>
      <c r="AG28" s="46"/>
      <c r="AH28" s="42" t="str">
        <f t="shared" si="11"/>
        <v/>
      </c>
    </row>
    <row r="29" spans="2:36" ht="18" customHeight="1">
      <c r="B29" s="43"/>
      <c r="C29" s="107"/>
      <c r="D29" s="113"/>
      <c r="E29" s="114"/>
      <c r="F29" s="115"/>
      <c r="G29" s="35"/>
      <c r="H29" s="44"/>
      <c r="I29" s="37" t="str">
        <f t="shared" si="0"/>
        <v/>
      </c>
      <c r="J29" s="45"/>
      <c r="K29" s="37" t="str">
        <f t="shared" si="1"/>
        <v/>
      </c>
      <c r="L29" s="44"/>
      <c r="M29" s="37" t="str">
        <f t="shared" si="2"/>
        <v/>
      </c>
      <c r="N29" s="44"/>
      <c r="O29" s="37" t="str">
        <f t="shared" si="3"/>
        <v/>
      </c>
      <c r="P29" s="45"/>
      <c r="Q29" s="37" t="str">
        <f t="shared" si="4"/>
        <v/>
      </c>
      <c r="R29" s="44"/>
      <c r="S29" s="37" t="str">
        <f t="shared" si="5"/>
        <v/>
      </c>
      <c r="T29" s="44"/>
      <c r="U29" s="37" t="str">
        <f t="shared" si="6"/>
        <v/>
      </c>
      <c r="V29" s="45"/>
      <c r="W29" s="37" t="str">
        <f t="shared" si="7"/>
        <v/>
      </c>
      <c r="X29" s="45"/>
      <c r="Y29" s="37" t="str">
        <f t="shared" si="8"/>
        <v/>
      </c>
      <c r="Z29" s="45"/>
      <c r="AA29" s="37" t="str">
        <f t="shared" si="9"/>
        <v/>
      </c>
      <c r="AB29" s="44"/>
      <c r="AC29" s="37" t="str">
        <f t="shared" si="10"/>
        <v/>
      </c>
      <c r="AD29" s="40"/>
      <c r="AE29" s="106"/>
      <c r="AG29" s="46"/>
      <c r="AH29" s="42" t="str">
        <f t="shared" si="11"/>
        <v/>
      </c>
    </row>
    <row r="30" spans="2:36" ht="18" customHeight="1">
      <c r="B30" s="43"/>
      <c r="C30" s="107"/>
      <c r="D30" s="113"/>
      <c r="E30" s="114"/>
      <c r="F30" s="115"/>
      <c r="G30" s="35"/>
      <c r="H30" s="44"/>
      <c r="I30" s="37" t="str">
        <f t="shared" si="0"/>
        <v/>
      </c>
      <c r="J30" s="45"/>
      <c r="K30" s="37" t="str">
        <f t="shared" si="1"/>
        <v/>
      </c>
      <c r="L30" s="44"/>
      <c r="M30" s="37" t="str">
        <f t="shared" si="2"/>
        <v/>
      </c>
      <c r="N30" s="44"/>
      <c r="O30" s="37" t="str">
        <f t="shared" si="3"/>
        <v/>
      </c>
      <c r="P30" s="45"/>
      <c r="Q30" s="37" t="str">
        <f t="shared" si="4"/>
        <v/>
      </c>
      <c r="R30" s="44"/>
      <c r="S30" s="37" t="str">
        <f t="shared" si="5"/>
        <v/>
      </c>
      <c r="T30" s="44"/>
      <c r="U30" s="37" t="str">
        <f t="shared" si="6"/>
        <v/>
      </c>
      <c r="V30" s="45"/>
      <c r="W30" s="37" t="str">
        <f t="shared" si="7"/>
        <v/>
      </c>
      <c r="X30" s="45"/>
      <c r="Y30" s="37" t="str">
        <f t="shared" si="8"/>
        <v/>
      </c>
      <c r="Z30" s="45"/>
      <c r="AA30" s="37" t="str">
        <f t="shared" si="9"/>
        <v/>
      </c>
      <c r="AB30" s="44"/>
      <c r="AC30" s="37" t="str">
        <f t="shared" si="10"/>
        <v/>
      </c>
      <c r="AD30" s="40"/>
      <c r="AE30" s="106"/>
      <c r="AG30" s="46"/>
      <c r="AH30" s="42" t="str">
        <f t="shared" si="11"/>
        <v/>
      </c>
    </row>
    <row r="31" spans="2:36" ht="18" customHeight="1">
      <c r="B31" s="43"/>
      <c r="C31" s="107"/>
      <c r="D31" s="113"/>
      <c r="E31" s="114"/>
      <c r="F31" s="115"/>
      <c r="G31" s="35"/>
      <c r="H31" s="44"/>
      <c r="I31" s="37" t="str">
        <f t="shared" si="0"/>
        <v/>
      </c>
      <c r="J31" s="45"/>
      <c r="K31" s="37" t="str">
        <f t="shared" si="1"/>
        <v/>
      </c>
      <c r="L31" s="44"/>
      <c r="M31" s="37" t="str">
        <f t="shared" si="2"/>
        <v/>
      </c>
      <c r="N31" s="44"/>
      <c r="O31" s="37" t="str">
        <f t="shared" si="3"/>
        <v/>
      </c>
      <c r="P31" s="45"/>
      <c r="Q31" s="37" t="str">
        <f t="shared" si="4"/>
        <v/>
      </c>
      <c r="R31" s="44"/>
      <c r="S31" s="37" t="str">
        <f t="shared" si="5"/>
        <v/>
      </c>
      <c r="T31" s="44"/>
      <c r="U31" s="37" t="str">
        <f t="shared" si="6"/>
        <v/>
      </c>
      <c r="V31" s="45"/>
      <c r="W31" s="37" t="str">
        <f t="shared" si="7"/>
        <v/>
      </c>
      <c r="X31" s="45"/>
      <c r="Y31" s="37" t="str">
        <f t="shared" si="8"/>
        <v/>
      </c>
      <c r="Z31" s="45"/>
      <c r="AA31" s="37" t="str">
        <f t="shared" si="9"/>
        <v/>
      </c>
      <c r="AB31" s="44"/>
      <c r="AC31" s="37" t="str">
        <f t="shared" si="10"/>
        <v/>
      </c>
      <c r="AD31" s="40"/>
      <c r="AE31" s="106"/>
      <c r="AG31" s="46"/>
      <c r="AH31" s="42" t="str">
        <f t="shared" si="11"/>
        <v/>
      </c>
    </row>
    <row r="32" spans="2:36" ht="18" customHeight="1">
      <c r="B32" s="43"/>
      <c r="C32" s="107"/>
      <c r="D32" s="113"/>
      <c r="E32" s="116"/>
      <c r="F32" s="117"/>
      <c r="G32" s="35"/>
      <c r="H32" s="44"/>
      <c r="I32" s="37" t="str">
        <f t="shared" si="0"/>
        <v/>
      </c>
      <c r="J32" s="45"/>
      <c r="K32" s="37" t="str">
        <f t="shared" si="1"/>
        <v/>
      </c>
      <c r="L32" s="44"/>
      <c r="M32" s="37" t="str">
        <f t="shared" si="2"/>
        <v/>
      </c>
      <c r="N32" s="44"/>
      <c r="O32" s="37" t="str">
        <f t="shared" si="3"/>
        <v/>
      </c>
      <c r="P32" s="45"/>
      <c r="Q32" s="37" t="str">
        <f t="shared" si="4"/>
        <v/>
      </c>
      <c r="R32" s="44"/>
      <c r="S32" s="37" t="str">
        <f t="shared" si="5"/>
        <v/>
      </c>
      <c r="T32" s="44"/>
      <c r="U32" s="37" t="str">
        <f t="shared" si="6"/>
        <v/>
      </c>
      <c r="V32" s="45"/>
      <c r="W32" s="37" t="str">
        <f t="shared" si="7"/>
        <v/>
      </c>
      <c r="X32" s="45"/>
      <c r="Y32" s="37" t="str">
        <f t="shared" si="8"/>
        <v/>
      </c>
      <c r="Z32" s="45"/>
      <c r="AA32" s="37" t="str">
        <f t="shared" si="9"/>
        <v/>
      </c>
      <c r="AB32" s="44"/>
      <c r="AC32" s="37" t="str">
        <f t="shared" si="10"/>
        <v/>
      </c>
      <c r="AD32" s="40"/>
      <c r="AE32" s="106"/>
      <c r="AG32" s="46"/>
      <c r="AH32" s="42" t="str">
        <f t="shared" si="11"/>
        <v/>
      </c>
    </row>
    <row r="33" spans="2:36" ht="18" customHeight="1" thickBot="1">
      <c r="B33" s="47"/>
      <c r="C33" s="118"/>
      <c r="D33" s="119"/>
      <c r="E33" s="120"/>
      <c r="F33" s="121"/>
      <c r="G33" s="35"/>
      <c r="H33" s="48"/>
      <c r="I33" s="37" t="str">
        <f t="shared" si="0"/>
        <v/>
      </c>
      <c r="J33" s="49"/>
      <c r="K33" s="37" t="str">
        <f t="shared" si="1"/>
        <v/>
      </c>
      <c r="L33" s="48"/>
      <c r="M33" s="37" t="str">
        <f t="shared" si="2"/>
        <v/>
      </c>
      <c r="N33" s="48"/>
      <c r="O33" s="37" t="str">
        <f t="shared" si="3"/>
        <v/>
      </c>
      <c r="P33" s="49"/>
      <c r="Q33" s="37" t="str">
        <f t="shared" si="4"/>
        <v/>
      </c>
      <c r="R33" s="48"/>
      <c r="S33" s="37" t="str">
        <f t="shared" si="5"/>
        <v/>
      </c>
      <c r="T33" s="48"/>
      <c r="U33" s="37" t="str">
        <f t="shared" si="6"/>
        <v/>
      </c>
      <c r="V33" s="49"/>
      <c r="W33" s="37" t="str">
        <f t="shared" si="7"/>
        <v/>
      </c>
      <c r="X33" s="49"/>
      <c r="Y33" s="37" t="str">
        <f t="shared" si="8"/>
        <v/>
      </c>
      <c r="Z33" s="49"/>
      <c r="AA33" s="37" t="str">
        <f t="shared" si="9"/>
        <v/>
      </c>
      <c r="AB33" s="48"/>
      <c r="AC33" s="37" t="str">
        <f t="shared" si="10"/>
        <v/>
      </c>
      <c r="AD33" s="40"/>
      <c r="AE33" s="106"/>
      <c r="AG33" s="50"/>
      <c r="AH33" s="42" t="str">
        <f t="shared" si="11"/>
        <v/>
      </c>
    </row>
    <row r="34" spans="2:36" ht="33" customHeight="1" thickTop="1">
      <c r="B34" s="122" t="s">
        <v>51</v>
      </c>
      <c r="C34" s="123"/>
      <c r="D34" s="123"/>
      <c r="E34" s="123"/>
      <c r="F34" s="123"/>
      <c r="G34" s="124"/>
      <c r="H34" s="125">
        <f>SUM(H19:H33)</f>
        <v>4.12</v>
      </c>
      <c r="I34" s="126"/>
      <c r="J34" s="127">
        <f>SUM(J19:J33)</f>
        <v>4.12</v>
      </c>
      <c r="K34" s="128"/>
      <c r="L34" s="125">
        <f>SUM(L19:L33)</f>
        <v>4.12</v>
      </c>
      <c r="M34" s="128"/>
      <c r="N34" s="125">
        <f>SUM(N19:N33)</f>
        <v>4.12</v>
      </c>
      <c r="O34" s="126"/>
      <c r="P34" s="127">
        <f>SUM(P19:P33)</f>
        <v>4.49</v>
      </c>
      <c r="Q34" s="128"/>
      <c r="R34" s="125">
        <f>SUM(R19:R33)</f>
        <v>4.49</v>
      </c>
      <c r="S34" s="128"/>
      <c r="T34" s="125">
        <f>SUM(T19:T33)</f>
        <v>4.74</v>
      </c>
      <c r="U34" s="126"/>
      <c r="V34" s="127">
        <f>SUM(V19:V33)</f>
        <v>4.74</v>
      </c>
      <c r="W34" s="126"/>
      <c r="X34" s="127">
        <f>SUM(X19:X33)</f>
        <v>4.74</v>
      </c>
      <c r="Y34" s="126"/>
      <c r="Z34" s="127">
        <f>SUM(Z19:Z33)</f>
        <v>4.74</v>
      </c>
      <c r="AA34" s="128"/>
      <c r="AB34" s="125">
        <f>SUM(AB19:AB33)</f>
        <v>4.74</v>
      </c>
      <c r="AC34" s="126"/>
      <c r="AD34" s="51">
        <f>SUM(H34:AC34)</f>
        <v>49.160000000000011</v>
      </c>
      <c r="AE34" s="52">
        <f>IF(ISERROR(AD34/AD35),"",(AD34/AD35))</f>
        <v>4.4690909090909097</v>
      </c>
      <c r="AG34" s="129">
        <f>SUM(AG19:AG33)</f>
        <v>4.74</v>
      </c>
      <c r="AH34" s="130"/>
    </row>
    <row r="35" spans="2:36" ht="35.25" hidden="1" customHeight="1">
      <c r="B35" s="53" t="s">
        <v>28</v>
      </c>
      <c r="C35" s="54"/>
      <c r="D35" s="54"/>
      <c r="E35" s="54"/>
      <c r="F35" s="54"/>
      <c r="G35" s="55"/>
      <c r="H35" s="131">
        <f>IF(H34&gt;0,1,0)</f>
        <v>1</v>
      </c>
      <c r="I35" s="132"/>
      <c r="J35" s="131">
        <f>IF(J34&gt;0,1,0)</f>
        <v>1</v>
      </c>
      <c r="K35" s="132"/>
      <c r="L35" s="131">
        <f>IF(L34&gt;0,1,0)</f>
        <v>1</v>
      </c>
      <c r="M35" s="132"/>
      <c r="N35" s="131">
        <f>IF(N34&gt;0,1,0)</f>
        <v>1</v>
      </c>
      <c r="O35" s="132"/>
      <c r="P35" s="131">
        <f>IF(P34&gt;0,1,0)</f>
        <v>1</v>
      </c>
      <c r="Q35" s="132"/>
      <c r="R35" s="131">
        <f>IF(R34&gt;0,1,0)</f>
        <v>1</v>
      </c>
      <c r="S35" s="132"/>
      <c r="T35" s="131">
        <f>IF(T34&gt;0,1,0)</f>
        <v>1</v>
      </c>
      <c r="U35" s="132"/>
      <c r="V35" s="131">
        <f>IF(V34&gt;0,1,0)</f>
        <v>1</v>
      </c>
      <c r="W35" s="132"/>
      <c r="X35" s="131">
        <f>IF(X34&gt;0,1,0)</f>
        <v>1</v>
      </c>
      <c r="Y35" s="132"/>
      <c r="Z35" s="131">
        <f>IF(Z34&gt;0,1,0)</f>
        <v>1</v>
      </c>
      <c r="AA35" s="132"/>
      <c r="AB35" s="131">
        <f>IF(AB34&gt;0,1,0)</f>
        <v>1</v>
      </c>
      <c r="AC35" s="132"/>
      <c r="AD35" s="56">
        <f>SUM(H35:AC35)</f>
        <v>11</v>
      </c>
      <c r="AE35" s="57"/>
      <c r="AG35" s="142">
        <f>IF(AG34&gt;0,1,0)</f>
        <v>1</v>
      </c>
      <c r="AH35" s="143"/>
    </row>
    <row r="36" spans="2:36" ht="33" customHeight="1" thickBot="1">
      <c r="B36" s="144" t="s">
        <v>43</v>
      </c>
      <c r="C36" s="145"/>
      <c r="D36" s="145"/>
      <c r="E36" s="145"/>
      <c r="F36" s="145"/>
      <c r="G36" s="146"/>
      <c r="H36" s="134">
        <f>SUMIF(I$19:I$33,"○",H$19:H$33)</f>
        <v>3.12</v>
      </c>
      <c r="I36" s="133" t="e">
        <f>SUMIF(P44:P47,"介護",#REF!)</f>
        <v>#REF!</v>
      </c>
      <c r="J36" s="133">
        <f>SUMIF(K$19:K$33,"○",J$19:J$33)</f>
        <v>3.12</v>
      </c>
      <c r="K36" s="133" t="e">
        <f>SUMIF(R44:R47,"介護",#REF!)</f>
        <v>#REF!</v>
      </c>
      <c r="L36" s="133">
        <f>SUMIF(M$19:M$33,"○",L$19:L$33)</f>
        <v>3.12</v>
      </c>
      <c r="M36" s="133" t="e">
        <f>SUMIF(T44:T47,"介護",#REF!)</f>
        <v>#REF!</v>
      </c>
      <c r="N36" s="133">
        <f>SUMIF(O$19:O$33,"○",N$19:N$33)</f>
        <v>3.12</v>
      </c>
      <c r="O36" s="133" t="e">
        <f>SUMIF(V44:V47,"介護",#REF!)</f>
        <v>#REF!</v>
      </c>
      <c r="P36" s="133">
        <f>SUMIF(Q$19:Q$33,"○",P$19:P$33)</f>
        <v>3.12</v>
      </c>
      <c r="Q36" s="133" t="e">
        <f>SUMIF(X44:X47,"介護",#REF!)</f>
        <v>#REF!</v>
      </c>
      <c r="R36" s="133">
        <f>SUMIF(S$19:S$33,"○",R$19:R$33)</f>
        <v>3.12</v>
      </c>
      <c r="S36" s="133" t="e">
        <f>SUMIF(Z44:Z47,"介護",#REF!)</f>
        <v>#REF!</v>
      </c>
      <c r="T36" s="133">
        <f>SUMIF(U$19:U$33,"○",T$19:T$33)</f>
        <v>3.12</v>
      </c>
      <c r="U36" s="133" t="e">
        <f>SUMIF(AB44:AB47,"介護",#REF!)</f>
        <v>#REF!</v>
      </c>
      <c r="V36" s="133">
        <f>SUMIF(W$19:W$33,"○",V$19:V$33)</f>
        <v>3.49</v>
      </c>
      <c r="W36" s="133" t="e">
        <f>SUMIF(AD44:AD47,"介護",#REF!)</f>
        <v>#REF!</v>
      </c>
      <c r="X36" s="133">
        <f>SUMIF(Y$19:Y$33,"○",X$19:X$33)</f>
        <v>3.49</v>
      </c>
      <c r="Y36" s="133" t="e">
        <f>SUMIF(AF44:AF47,"介護",#REF!)</f>
        <v>#REF!</v>
      </c>
      <c r="Z36" s="133">
        <f>SUMIF(AA$19:AA$33,"○",Z$19:Z$33)</f>
        <v>3.49</v>
      </c>
      <c r="AA36" s="133" t="e">
        <f>SUMIF(AH44:AH47,"介護",#REF!)</f>
        <v>#REF!</v>
      </c>
      <c r="AB36" s="133">
        <f>SUMIF(AC$19:AC$33,"○",AB$19:AB$33)</f>
        <v>3.49</v>
      </c>
      <c r="AC36" s="133" t="e">
        <f>SUMIF(AJ44:AJ47,"介護",#REF!)</f>
        <v>#REF!</v>
      </c>
      <c r="AD36" s="58">
        <f>H36+J36+L36+N36+P36+R36+T36+V36+X36+Z36+AB36</f>
        <v>35.800000000000011</v>
      </c>
      <c r="AE36" s="59">
        <f>IF(ISERROR(AD36/AD35),"",(AD36/AD35))</f>
        <v>3.2545454545454557</v>
      </c>
      <c r="AG36" s="134">
        <f>SUMIF(AH$19:AH$33,"○",AG$19:AG$33)</f>
        <v>3.49</v>
      </c>
      <c r="AH36" s="135" t="e">
        <f>SUMIF(AO44:AO47,"介護",#REF!)</f>
        <v>#REF!</v>
      </c>
    </row>
    <row r="37" spans="2:36"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36" ht="13.5" customHeight="1">
      <c r="B38" s="24" t="s">
        <v>50</v>
      </c>
      <c r="C38" s="60"/>
      <c r="D38" s="60"/>
      <c r="E38" s="60"/>
      <c r="F38" s="60"/>
      <c r="G38" s="60"/>
      <c r="H38" s="60"/>
      <c r="I38" s="60"/>
      <c r="J38" s="60"/>
      <c r="K38" s="60"/>
      <c r="L38" s="61"/>
      <c r="M38" s="24"/>
      <c r="N38" s="24"/>
      <c r="O38" s="24"/>
      <c r="P38" s="24"/>
      <c r="Q38" s="24"/>
      <c r="R38" s="24"/>
      <c r="S38" s="24"/>
      <c r="T38" s="24"/>
      <c r="U38" s="11"/>
      <c r="V38" s="11"/>
      <c r="W38" s="11"/>
      <c r="X38" s="11"/>
      <c r="Y38" s="11"/>
      <c r="Z38" s="11"/>
      <c r="AA38" s="11"/>
      <c r="AB38" s="136" t="s">
        <v>29</v>
      </c>
      <c r="AC38" s="136"/>
      <c r="AD38" s="136" t="s">
        <v>30</v>
      </c>
      <c r="AE38" s="139">
        <f>IF(ISERROR(AE36/AE34),"",ROUNDDOWN((AE36/AE34)*100,2))</f>
        <v>72.819999999999993</v>
      </c>
      <c r="AG38" s="9"/>
      <c r="AH38" s="9"/>
    </row>
    <row r="39" spans="2:36" ht="13.5" customHeight="1">
      <c r="B39" s="60" t="s">
        <v>31</v>
      </c>
      <c r="C39" s="60"/>
      <c r="D39" s="60"/>
      <c r="E39" s="60"/>
      <c r="F39" s="60"/>
      <c r="G39" s="60"/>
      <c r="H39" s="60"/>
      <c r="I39" s="60"/>
      <c r="J39" s="60"/>
      <c r="K39" s="60"/>
      <c r="L39" s="60"/>
      <c r="M39" s="61"/>
      <c r="N39" s="61"/>
      <c r="O39" s="61"/>
      <c r="P39" s="61"/>
      <c r="Q39" s="61"/>
      <c r="R39" s="61"/>
      <c r="S39" s="61"/>
      <c r="T39" s="61"/>
      <c r="U39" s="62"/>
      <c r="V39" s="62"/>
      <c r="W39" s="62"/>
      <c r="X39" s="62"/>
      <c r="Y39" s="62"/>
      <c r="Z39" s="62"/>
      <c r="AA39" s="62"/>
      <c r="AB39" s="137"/>
      <c r="AC39" s="137"/>
      <c r="AD39" s="137"/>
      <c r="AE39" s="140"/>
      <c r="AF39" s="69" t="s">
        <v>58</v>
      </c>
      <c r="AG39" s="9"/>
      <c r="AH39" s="9"/>
    </row>
    <row r="40" spans="2:36" ht="14.25" customHeight="1" thickBot="1">
      <c r="B40" s="24" t="s">
        <v>52</v>
      </c>
      <c r="C40" s="24"/>
      <c r="D40" s="24"/>
      <c r="E40" s="24"/>
      <c r="F40" s="24"/>
      <c r="G40" s="24"/>
      <c r="H40" s="24"/>
      <c r="I40" s="24"/>
      <c r="J40" s="24"/>
      <c r="K40" s="24"/>
      <c r="L40" s="71" t="s">
        <v>60</v>
      </c>
      <c r="M40" s="72"/>
      <c r="N40" s="72" t="s">
        <v>59</v>
      </c>
      <c r="O40" s="61"/>
      <c r="P40" s="61"/>
      <c r="Q40" s="61"/>
      <c r="R40" s="61"/>
      <c r="S40" s="61"/>
      <c r="T40" s="61"/>
      <c r="U40" s="62"/>
      <c r="V40" s="62"/>
      <c r="W40" s="62"/>
      <c r="X40" s="62"/>
      <c r="Y40" s="62"/>
      <c r="Z40" s="62"/>
      <c r="AA40" s="62"/>
      <c r="AB40" s="138"/>
      <c r="AC40" s="138"/>
      <c r="AD40" s="138"/>
      <c r="AE40" s="141"/>
      <c r="AF40" s="63"/>
      <c r="AG40" s="9"/>
      <c r="AH40" s="9"/>
    </row>
    <row r="41" spans="2:36">
      <c r="B41" s="24"/>
      <c r="C41" s="24" t="s">
        <v>65</v>
      </c>
      <c r="D41" s="24"/>
      <c r="E41" s="24"/>
      <c r="F41" s="24"/>
      <c r="G41" s="24"/>
      <c r="H41" s="24"/>
      <c r="K41" s="64" t="s">
        <v>32</v>
      </c>
      <c r="L41" s="65">
        <v>0.6</v>
      </c>
      <c r="M41" s="64" t="s">
        <v>44</v>
      </c>
      <c r="N41" s="65">
        <v>0.5</v>
      </c>
      <c r="O41" s="24" t="s">
        <v>33</v>
      </c>
      <c r="V41" s="24"/>
      <c r="Z41" s="66"/>
      <c r="AA41" s="66"/>
      <c r="AB41" s="66"/>
      <c r="AC41" s="66"/>
      <c r="AD41" s="66"/>
      <c r="AE41" s="66"/>
      <c r="AF41" s="66"/>
      <c r="AG41" s="66"/>
      <c r="AI41" s="66"/>
      <c r="AJ41" s="66"/>
    </row>
    <row r="42" spans="2:36">
      <c r="B42" s="24"/>
      <c r="V42" s="24"/>
      <c r="Z42" s="66"/>
      <c r="AA42" s="66"/>
      <c r="AB42" s="66"/>
      <c r="AC42" s="66"/>
      <c r="AD42" s="66"/>
      <c r="AE42" s="66"/>
      <c r="AF42" s="66"/>
      <c r="AG42" s="66"/>
      <c r="AI42" s="66"/>
      <c r="AJ42" s="66"/>
    </row>
    <row r="43" spans="2:36">
      <c r="B43" s="25"/>
      <c r="L43" s="65"/>
      <c r="M43" s="24"/>
      <c r="N43" s="24"/>
      <c r="O43" s="66"/>
      <c r="P43" s="66"/>
      <c r="Q43" s="66"/>
      <c r="R43" s="66"/>
      <c r="S43" s="66"/>
      <c r="T43" s="66"/>
      <c r="U43" s="66"/>
      <c r="V43" s="66"/>
      <c r="W43" s="66"/>
      <c r="X43" s="66"/>
      <c r="Y43" s="66"/>
      <c r="Z43" s="66"/>
      <c r="AA43" s="66"/>
      <c r="AB43" s="66"/>
      <c r="AC43" s="66"/>
      <c r="AD43" s="66"/>
      <c r="AE43" s="66"/>
      <c r="AF43" s="66"/>
      <c r="AG43" s="66"/>
      <c r="AI43" s="66"/>
      <c r="AJ43" s="66"/>
    </row>
    <row r="44" spans="2:36" ht="15.95" customHeight="1">
      <c r="M44" s="25"/>
      <c r="N44" s="25"/>
      <c r="O44" s="25"/>
      <c r="P44" s="25"/>
      <c r="Q44" s="25"/>
      <c r="R44" s="25"/>
      <c r="S44" s="25"/>
      <c r="T44" s="25"/>
      <c r="U44" s="25"/>
      <c r="V44" s="25"/>
      <c r="W44" s="25"/>
      <c r="X44" s="25"/>
      <c r="Y44" s="25"/>
      <c r="Z44" s="25"/>
      <c r="AA44" s="25"/>
      <c r="AB44" s="25"/>
      <c r="AC44" s="25"/>
      <c r="AD44" s="25"/>
      <c r="AE44" s="25"/>
      <c r="AG44" s="25"/>
      <c r="AH44" s="25"/>
    </row>
    <row r="45" spans="2:36" ht="15.95" customHeight="1">
      <c r="M45" s="25"/>
      <c r="N45" s="25"/>
      <c r="O45" s="25"/>
      <c r="P45" s="25"/>
      <c r="Q45" s="25"/>
      <c r="R45" s="25"/>
      <c r="S45" s="25"/>
      <c r="T45" s="25"/>
      <c r="U45" s="25"/>
      <c r="V45" s="25"/>
      <c r="W45" s="25"/>
      <c r="X45" s="25"/>
      <c r="Y45" s="25"/>
      <c r="Z45" s="25"/>
      <c r="AA45" s="25"/>
      <c r="AB45" s="25"/>
      <c r="AC45" s="25"/>
      <c r="AD45" s="25"/>
      <c r="AE45" s="25"/>
      <c r="AG45" s="25"/>
      <c r="AH45" s="25"/>
    </row>
    <row r="46" spans="2:36" ht="18" customHeight="1"/>
    <row r="47" spans="2:36" ht="18" customHeight="1">
      <c r="B47" s="25"/>
    </row>
    <row r="48" spans="2:36" ht="18" customHeight="1"/>
    <row r="49" ht="18" customHeight="1"/>
    <row r="50" ht="18" customHeight="1"/>
  </sheetData>
  <mergeCells count="110">
    <mergeCell ref="X36:Y36"/>
    <mergeCell ref="Z36:AA36"/>
    <mergeCell ref="AB36:AC36"/>
    <mergeCell ref="AG36:AH36"/>
    <mergeCell ref="AB38:AC40"/>
    <mergeCell ref="AD38:AD40"/>
    <mergeCell ref="AE38:AE40"/>
    <mergeCell ref="AG35:AH35"/>
    <mergeCell ref="B36:G36"/>
    <mergeCell ref="H36:I36"/>
    <mergeCell ref="J36:K36"/>
    <mergeCell ref="L36:M36"/>
    <mergeCell ref="N36:O36"/>
    <mergeCell ref="P36:Q36"/>
    <mergeCell ref="R36:S36"/>
    <mergeCell ref="T36:U36"/>
    <mergeCell ref="V36:W36"/>
    <mergeCell ref="R35:S35"/>
    <mergeCell ref="T35:U35"/>
    <mergeCell ref="V35:W35"/>
    <mergeCell ref="X35:Y35"/>
    <mergeCell ref="Z35:AA35"/>
    <mergeCell ref="AB35:AC35"/>
    <mergeCell ref="V34:W34"/>
    <mergeCell ref="X34:Y34"/>
    <mergeCell ref="Z34:AA34"/>
    <mergeCell ref="AB34:AC34"/>
    <mergeCell ref="AG34:AH34"/>
    <mergeCell ref="H35:I35"/>
    <mergeCell ref="J35:K35"/>
    <mergeCell ref="L35:M35"/>
    <mergeCell ref="N35:O35"/>
    <mergeCell ref="P35:Q35"/>
    <mergeCell ref="J34:K34"/>
    <mergeCell ref="L34:M34"/>
    <mergeCell ref="N34:O34"/>
    <mergeCell ref="P34:Q34"/>
    <mergeCell ref="R34:S34"/>
    <mergeCell ref="T34:U34"/>
    <mergeCell ref="E33:F33"/>
    <mergeCell ref="B34:G34"/>
    <mergeCell ref="H34:I34"/>
    <mergeCell ref="C29:D29"/>
    <mergeCell ref="E29:F29"/>
    <mergeCell ref="C30:D30"/>
    <mergeCell ref="E30:F30"/>
    <mergeCell ref="C31:D31"/>
    <mergeCell ref="E31:F31"/>
    <mergeCell ref="C19:D19"/>
    <mergeCell ref="E19:F19"/>
    <mergeCell ref="AE19:AE33"/>
    <mergeCell ref="C20:D20"/>
    <mergeCell ref="E20:F20"/>
    <mergeCell ref="C21:D21"/>
    <mergeCell ref="E21:F21"/>
    <mergeCell ref="C22:D22"/>
    <mergeCell ref="E22:F22"/>
    <mergeCell ref="C26:D26"/>
    <mergeCell ref="E26:F26"/>
    <mergeCell ref="C27:D27"/>
    <mergeCell ref="E27:F27"/>
    <mergeCell ref="C28:D28"/>
    <mergeCell ref="E28:F28"/>
    <mergeCell ref="C23:D23"/>
    <mergeCell ref="E23:F23"/>
    <mergeCell ref="C24:D24"/>
    <mergeCell ref="E24:F24"/>
    <mergeCell ref="C25:D25"/>
    <mergeCell ref="E25:F25"/>
    <mergeCell ref="C32:D32"/>
    <mergeCell ref="E32:F32"/>
    <mergeCell ref="C33:D33"/>
    <mergeCell ref="B10:E10"/>
    <mergeCell ref="G10:H10"/>
    <mergeCell ref="R10:R11"/>
    <mergeCell ref="S10:AH11"/>
    <mergeCell ref="AG16:AH16"/>
    <mergeCell ref="B17:B18"/>
    <mergeCell ref="C17:D18"/>
    <mergeCell ref="E17:G17"/>
    <mergeCell ref="H17:I17"/>
    <mergeCell ref="J17:K17"/>
    <mergeCell ref="X17:Y17"/>
    <mergeCell ref="Z17:AA17"/>
    <mergeCell ref="AB17:AC17"/>
    <mergeCell ref="AD17:AD18"/>
    <mergeCell ref="AE17:AE18"/>
    <mergeCell ref="AG17:AH17"/>
    <mergeCell ref="L17:M17"/>
    <mergeCell ref="N17:O17"/>
    <mergeCell ref="P17:Q17"/>
    <mergeCell ref="R17:S17"/>
    <mergeCell ref="T17:U17"/>
    <mergeCell ref="V17:W17"/>
    <mergeCell ref="E18:F18"/>
    <mergeCell ref="B7:C7"/>
    <mergeCell ref="E7:M7"/>
    <mergeCell ref="B8:C8"/>
    <mergeCell ref="E8:M8"/>
    <mergeCell ref="R8:R9"/>
    <mergeCell ref="S8:AH9"/>
    <mergeCell ref="B9:E9"/>
    <mergeCell ref="G9:H9"/>
    <mergeCell ref="B3:N3"/>
    <mergeCell ref="P3:Q3"/>
    <mergeCell ref="T3:AH3"/>
    <mergeCell ref="S4:AH4"/>
    <mergeCell ref="S5:AH6"/>
    <mergeCell ref="B6:C6"/>
    <mergeCell ref="E6:M6"/>
  </mergeCells>
  <phoneticPr fontId="29"/>
  <dataValidations count="4">
    <dataValidation type="list" allowBlank="1" showInputMessage="1" showErrorMessage="1" sqref="E6:M6">
      <formula1>$AJ$5:$AJ$7</formula1>
    </dataValidation>
    <dataValidation type="list" allowBlank="1" sqref="B19:B33">
      <formula1>$AJ$10:$AJ$11</formula1>
    </dataValidation>
    <dataValidation type="list" allowBlank="1" showErrorMessage="1" sqref="G19:G33">
      <formula1>$AJ$20:$AJ$23</formula1>
    </dataValidation>
    <dataValidation type="list" allowBlank="1" showInputMessage="1" showErrorMessage="1" sqref="AI12">
      <formula1>AI12:AI12</formula1>
    </dataValidation>
  </dataValidations>
  <printOptions horizontalCentered="1" verticalCentered="1"/>
  <pageMargins left="0.59055118110236227" right="0.27559055118110237" top="0.59055118110236227" bottom="0.19685039370078741" header="0.39370078740157483" footer="0"/>
  <pageSetup paperSize="9" scale="71" orientation="landscape" r:id="rId1"/>
  <headerFooter alignWithMargins="0">
    <oddHeader>&amp;R&amp;12【換算表①】</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50"/>
  <sheetViews>
    <sheetView showGridLines="0" showZeros="0" view="pageBreakPreview" zoomScale="90" zoomScaleNormal="80" zoomScaleSheetLayoutView="90" workbookViewId="0">
      <selection activeCell="E6" sqref="E6:M6"/>
    </sheetView>
  </sheetViews>
  <sheetFormatPr defaultColWidth="9" defaultRowHeight="13.5"/>
  <cols>
    <col min="1" max="1" width="3.375" style="1" customWidth="1"/>
    <col min="2" max="2" width="10.125" style="1" customWidth="1"/>
    <col min="3" max="3" width="13.625" style="1" customWidth="1"/>
    <col min="4" max="4" width="2.625" style="1" bestFit="1" customWidth="1"/>
    <col min="5" max="5" width="8.625" style="1" customWidth="1"/>
    <col min="6" max="6" width="2.625" style="1" bestFit="1" customWidth="1"/>
    <col min="7" max="7" width="5.75" style="1" bestFit="1" customWidth="1"/>
    <col min="8" max="29" width="5.375" style="1" customWidth="1"/>
    <col min="30" max="30" width="7.75" style="1" customWidth="1"/>
    <col min="31" max="31" width="10" style="1" bestFit="1" customWidth="1"/>
    <col min="32" max="32" width="1.875" style="1" customWidth="1"/>
    <col min="33" max="34" width="5.375" style="1" customWidth="1"/>
    <col min="35" max="35" width="0.75" style="1" customWidth="1"/>
    <col min="36" max="36" width="3.125" style="1" hidden="1" customWidth="1"/>
    <col min="37" max="37" width="5.625" style="1" customWidth="1"/>
    <col min="38" max="16384" width="9" style="1"/>
  </cols>
  <sheetData>
    <row r="1" spans="2:36" ht="6.75" customHeight="1"/>
    <row r="2" spans="2:36" ht="3" customHeight="1">
      <c r="P2" s="2"/>
      <c r="Q2" s="3"/>
      <c r="R2" s="3"/>
      <c r="S2" s="3"/>
      <c r="T2" s="3"/>
      <c r="U2" s="3"/>
      <c r="V2" s="3"/>
      <c r="W2" s="3"/>
      <c r="X2" s="3"/>
      <c r="Y2" s="3"/>
      <c r="Z2" s="3"/>
      <c r="AA2" s="3"/>
      <c r="AB2" s="3"/>
      <c r="AC2" s="3"/>
      <c r="AD2" s="3"/>
      <c r="AE2" s="3"/>
      <c r="AF2" s="3"/>
      <c r="AG2" s="3"/>
      <c r="AH2" s="3"/>
      <c r="AI2" s="4"/>
    </row>
    <row r="3" spans="2:36" ht="18.75" customHeight="1">
      <c r="B3" s="78" t="s">
        <v>42</v>
      </c>
      <c r="C3" s="78"/>
      <c r="D3" s="78"/>
      <c r="E3" s="78"/>
      <c r="F3" s="78"/>
      <c r="G3" s="78"/>
      <c r="H3" s="78"/>
      <c r="I3" s="78"/>
      <c r="J3" s="78"/>
      <c r="K3" s="78"/>
      <c r="L3" s="78"/>
      <c r="M3" s="78"/>
      <c r="N3" s="78"/>
      <c r="P3" s="79" t="s">
        <v>0</v>
      </c>
      <c r="Q3" s="80"/>
      <c r="R3" s="70">
        <v>1</v>
      </c>
      <c r="S3" s="5"/>
      <c r="T3" s="81" t="s">
        <v>1</v>
      </c>
      <c r="U3" s="81"/>
      <c r="V3" s="81"/>
      <c r="W3" s="81"/>
      <c r="X3" s="81"/>
      <c r="Y3" s="81"/>
      <c r="Z3" s="81"/>
      <c r="AA3" s="81"/>
      <c r="AB3" s="81"/>
      <c r="AC3" s="81"/>
      <c r="AD3" s="81"/>
      <c r="AE3" s="81"/>
      <c r="AF3" s="81"/>
      <c r="AG3" s="81"/>
      <c r="AH3" s="81"/>
      <c r="AI3" s="6"/>
    </row>
    <row r="4" spans="2:36" ht="18.75" customHeight="1">
      <c r="I4" s="7"/>
      <c r="K4" s="7"/>
      <c r="M4" s="7"/>
      <c r="P4" s="8"/>
      <c r="Q4" s="9"/>
      <c r="R4" s="70">
        <v>2</v>
      </c>
      <c r="S4" s="81" t="s">
        <v>61</v>
      </c>
      <c r="T4" s="81"/>
      <c r="U4" s="81"/>
      <c r="V4" s="81"/>
      <c r="W4" s="81"/>
      <c r="X4" s="81"/>
      <c r="Y4" s="81"/>
      <c r="Z4" s="81"/>
      <c r="AA4" s="81"/>
      <c r="AB4" s="81"/>
      <c r="AC4" s="81"/>
      <c r="AD4" s="81"/>
      <c r="AE4" s="81"/>
      <c r="AF4" s="81"/>
      <c r="AG4" s="81"/>
      <c r="AH4" s="81"/>
      <c r="AI4" s="6"/>
    </row>
    <row r="5" spans="2:36" ht="18.75" customHeight="1">
      <c r="I5" s="7"/>
      <c r="K5" s="7"/>
      <c r="M5" s="7"/>
      <c r="P5" s="8"/>
      <c r="Q5" s="9"/>
      <c r="R5" s="70">
        <v>3</v>
      </c>
      <c r="S5" s="76" t="s">
        <v>64</v>
      </c>
      <c r="T5" s="76"/>
      <c r="U5" s="76"/>
      <c r="V5" s="76"/>
      <c r="W5" s="76"/>
      <c r="X5" s="76"/>
      <c r="Y5" s="76"/>
      <c r="Z5" s="76"/>
      <c r="AA5" s="76"/>
      <c r="AB5" s="76"/>
      <c r="AC5" s="76"/>
      <c r="AD5" s="76"/>
      <c r="AE5" s="76"/>
      <c r="AF5" s="76"/>
      <c r="AG5" s="76"/>
      <c r="AH5" s="76"/>
      <c r="AI5" s="6"/>
      <c r="AJ5" s="1" t="s">
        <v>66</v>
      </c>
    </row>
    <row r="6" spans="2:36" ht="18.75" customHeight="1">
      <c r="B6" s="82" t="s">
        <v>2</v>
      </c>
      <c r="C6" s="82"/>
      <c r="D6" s="10" t="s">
        <v>3</v>
      </c>
      <c r="E6" s="82"/>
      <c r="F6" s="82"/>
      <c r="G6" s="82"/>
      <c r="H6" s="82"/>
      <c r="I6" s="82"/>
      <c r="J6" s="82"/>
      <c r="K6" s="82"/>
      <c r="L6" s="82"/>
      <c r="M6" s="82"/>
      <c r="N6" s="11"/>
      <c r="P6" s="8"/>
      <c r="Q6" s="9"/>
      <c r="S6" s="76"/>
      <c r="T6" s="76"/>
      <c r="U6" s="76"/>
      <c r="V6" s="76"/>
      <c r="W6" s="76"/>
      <c r="X6" s="76"/>
      <c r="Y6" s="76"/>
      <c r="Z6" s="76"/>
      <c r="AA6" s="76"/>
      <c r="AB6" s="76"/>
      <c r="AC6" s="76"/>
      <c r="AD6" s="76"/>
      <c r="AE6" s="76"/>
      <c r="AF6" s="76"/>
      <c r="AG6" s="76"/>
      <c r="AH6" s="76"/>
      <c r="AI6" s="6"/>
      <c r="AJ6" s="1" t="s">
        <v>47</v>
      </c>
    </row>
    <row r="7" spans="2:36" ht="18.75" customHeight="1">
      <c r="B7" s="73" t="s">
        <v>4</v>
      </c>
      <c r="C7" s="73"/>
      <c r="D7" s="12" t="s">
        <v>3</v>
      </c>
      <c r="E7" s="73"/>
      <c r="F7" s="73"/>
      <c r="G7" s="73"/>
      <c r="H7" s="73"/>
      <c r="I7" s="73"/>
      <c r="J7" s="73"/>
      <c r="K7" s="73"/>
      <c r="L7" s="73"/>
      <c r="M7" s="73"/>
      <c r="N7" s="11"/>
      <c r="P7" s="8"/>
      <c r="Q7" s="9"/>
      <c r="R7" s="70">
        <v>4</v>
      </c>
      <c r="S7" s="13" t="s">
        <v>53</v>
      </c>
      <c r="T7" s="14"/>
      <c r="U7" s="14"/>
      <c r="V7" s="14"/>
      <c r="W7" s="14"/>
      <c r="X7" s="14"/>
      <c r="Y7" s="14"/>
      <c r="Z7" s="14"/>
      <c r="AA7" s="14"/>
      <c r="AB7" s="14"/>
      <c r="AC7" s="14"/>
      <c r="AD7" s="14"/>
      <c r="AE7" s="14"/>
      <c r="AF7" s="14"/>
      <c r="AG7" s="14"/>
      <c r="AH7" s="14"/>
      <c r="AI7" s="6"/>
      <c r="AJ7" s="1" t="s">
        <v>46</v>
      </c>
    </row>
    <row r="8" spans="2:36" ht="18.75" customHeight="1">
      <c r="B8" s="73" t="s">
        <v>5</v>
      </c>
      <c r="C8" s="73"/>
      <c r="D8" s="12" t="s">
        <v>3</v>
      </c>
      <c r="E8" s="74"/>
      <c r="F8" s="74"/>
      <c r="G8" s="74"/>
      <c r="H8" s="74"/>
      <c r="I8" s="74"/>
      <c r="J8" s="74"/>
      <c r="K8" s="74"/>
      <c r="L8" s="74"/>
      <c r="M8" s="74"/>
      <c r="N8" s="11"/>
      <c r="P8" s="8"/>
      <c r="Q8" s="9"/>
      <c r="R8" s="75" t="s">
        <v>6</v>
      </c>
      <c r="S8" s="76" t="s">
        <v>7</v>
      </c>
      <c r="T8" s="76"/>
      <c r="U8" s="76"/>
      <c r="V8" s="76"/>
      <c r="W8" s="76"/>
      <c r="X8" s="76"/>
      <c r="Y8" s="76"/>
      <c r="Z8" s="76"/>
      <c r="AA8" s="76"/>
      <c r="AB8" s="76"/>
      <c r="AC8" s="76"/>
      <c r="AD8" s="76"/>
      <c r="AE8" s="76"/>
      <c r="AF8" s="76"/>
      <c r="AG8" s="76"/>
      <c r="AH8" s="76"/>
      <c r="AI8" s="6"/>
    </row>
    <row r="9" spans="2:36" ht="18.75" customHeight="1">
      <c r="B9" s="73" t="s">
        <v>8</v>
      </c>
      <c r="C9" s="73"/>
      <c r="D9" s="73"/>
      <c r="E9" s="73"/>
      <c r="F9" s="15" t="s">
        <v>3</v>
      </c>
      <c r="G9" s="77"/>
      <c r="H9" s="77"/>
      <c r="I9" s="15" t="s">
        <v>9</v>
      </c>
      <c r="J9" s="15"/>
      <c r="K9" s="15"/>
      <c r="L9" s="15"/>
      <c r="M9" s="15"/>
      <c r="N9" s="11"/>
      <c r="P9" s="8"/>
      <c r="Q9" s="9"/>
      <c r="R9" s="75"/>
      <c r="S9" s="76"/>
      <c r="T9" s="76"/>
      <c r="U9" s="76"/>
      <c r="V9" s="76"/>
      <c r="W9" s="76"/>
      <c r="X9" s="76"/>
      <c r="Y9" s="76"/>
      <c r="Z9" s="76"/>
      <c r="AA9" s="76"/>
      <c r="AB9" s="76"/>
      <c r="AC9" s="76"/>
      <c r="AD9" s="76"/>
      <c r="AE9" s="76"/>
      <c r="AF9" s="76"/>
      <c r="AG9" s="76"/>
      <c r="AH9" s="76"/>
      <c r="AI9" s="6"/>
    </row>
    <row r="10" spans="2:36" ht="18.75" customHeight="1">
      <c r="B10" s="73" t="s">
        <v>10</v>
      </c>
      <c r="C10" s="73"/>
      <c r="D10" s="73"/>
      <c r="E10" s="73"/>
      <c r="F10" s="15" t="s">
        <v>3</v>
      </c>
      <c r="G10" s="77"/>
      <c r="H10" s="77"/>
      <c r="I10" s="15" t="s">
        <v>11</v>
      </c>
      <c r="J10" s="16"/>
      <c r="K10" s="12" t="s">
        <v>12</v>
      </c>
      <c r="L10" s="16"/>
      <c r="M10" s="12" t="s">
        <v>13</v>
      </c>
      <c r="N10" s="11"/>
      <c r="P10" s="8"/>
      <c r="Q10" s="9"/>
      <c r="R10" s="75" t="s">
        <v>14</v>
      </c>
      <c r="S10" s="76" t="s">
        <v>15</v>
      </c>
      <c r="T10" s="76"/>
      <c r="U10" s="76"/>
      <c r="V10" s="76"/>
      <c r="W10" s="76"/>
      <c r="X10" s="76"/>
      <c r="Y10" s="76"/>
      <c r="Z10" s="76"/>
      <c r="AA10" s="76"/>
      <c r="AB10" s="76"/>
      <c r="AC10" s="76"/>
      <c r="AD10" s="76"/>
      <c r="AE10" s="76"/>
      <c r="AF10" s="76"/>
      <c r="AG10" s="76"/>
      <c r="AH10" s="76"/>
      <c r="AI10" s="6"/>
      <c r="AJ10" s="1" t="s">
        <v>48</v>
      </c>
    </row>
    <row r="11" spans="2:36" ht="13.5" customHeight="1">
      <c r="B11" s="17"/>
      <c r="C11" s="17"/>
      <c r="D11" s="17"/>
      <c r="E11" s="18"/>
      <c r="F11" s="18"/>
      <c r="G11" s="18"/>
      <c r="H11" s="18"/>
      <c r="I11" s="18"/>
      <c r="J11" s="18"/>
      <c r="K11" s="18"/>
      <c r="L11" s="18"/>
      <c r="M11" s="18"/>
      <c r="N11" s="11"/>
      <c r="P11" s="8"/>
      <c r="Q11" s="13"/>
      <c r="R11" s="75"/>
      <c r="S11" s="76"/>
      <c r="T11" s="76"/>
      <c r="U11" s="76"/>
      <c r="V11" s="76"/>
      <c r="W11" s="76"/>
      <c r="X11" s="76"/>
      <c r="Y11" s="76"/>
      <c r="Z11" s="76"/>
      <c r="AA11" s="76"/>
      <c r="AB11" s="76"/>
      <c r="AC11" s="76"/>
      <c r="AD11" s="76"/>
      <c r="AE11" s="76"/>
      <c r="AF11" s="76"/>
      <c r="AG11" s="76"/>
      <c r="AH11" s="76"/>
      <c r="AI11" s="6"/>
      <c r="AJ11" s="1" t="s">
        <v>49</v>
      </c>
    </row>
    <row r="12" spans="2:36" ht="3.75" customHeight="1">
      <c r="B12" s="17"/>
      <c r="C12" s="17"/>
      <c r="D12" s="17"/>
      <c r="E12" s="18"/>
      <c r="F12" s="18"/>
      <c r="G12" s="18"/>
      <c r="H12" s="18"/>
      <c r="I12" s="18"/>
      <c r="J12" s="18"/>
      <c r="K12" s="18"/>
      <c r="L12" s="18"/>
      <c r="M12" s="18"/>
      <c r="N12" s="11"/>
      <c r="P12" s="19"/>
      <c r="Q12" s="20"/>
      <c r="R12" s="20"/>
      <c r="S12" s="20"/>
      <c r="T12" s="21"/>
      <c r="U12" s="22"/>
      <c r="V12" s="21"/>
      <c r="W12" s="22"/>
      <c r="X12" s="21"/>
      <c r="Y12" s="22"/>
      <c r="Z12" s="21"/>
      <c r="AA12" s="22"/>
      <c r="AB12" s="21"/>
      <c r="AC12" s="22"/>
      <c r="AD12" s="21"/>
      <c r="AE12" s="20"/>
      <c r="AF12" s="20"/>
      <c r="AG12" s="21"/>
      <c r="AH12" s="22"/>
      <c r="AI12" s="23"/>
    </row>
    <row r="13" spans="2:36">
      <c r="B13" s="24" t="s">
        <v>56</v>
      </c>
      <c r="C13" s="24"/>
      <c r="D13" s="25"/>
      <c r="E13" s="25"/>
      <c r="F13" s="25"/>
      <c r="G13" s="25"/>
      <c r="H13" s="25"/>
      <c r="I13" s="25"/>
      <c r="J13" s="25"/>
      <c r="K13" s="25"/>
      <c r="L13" s="25"/>
      <c r="M13" s="25"/>
      <c r="N13" s="25"/>
      <c r="O13" s="25"/>
      <c r="P13" s="25"/>
      <c r="Q13" s="25"/>
      <c r="S13" s="25"/>
      <c r="U13" s="25"/>
      <c r="V13" s="25"/>
      <c r="X13" s="25"/>
      <c r="Y13" s="25"/>
      <c r="Z13" s="25"/>
      <c r="AA13" s="25"/>
    </row>
    <row r="14" spans="2:36">
      <c r="B14" s="24" t="s">
        <v>57</v>
      </c>
      <c r="C14" s="24"/>
      <c r="D14" s="25"/>
      <c r="E14" s="25"/>
      <c r="F14" s="25"/>
      <c r="G14" s="25"/>
      <c r="H14" s="25"/>
      <c r="I14" s="25"/>
      <c r="J14" s="25"/>
      <c r="K14" s="25"/>
      <c r="L14" s="25"/>
      <c r="M14" s="25"/>
      <c r="N14" s="25"/>
      <c r="O14" s="25"/>
      <c r="P14" s="25"/>
      <c r="Q14" s="25"/>
      <c r="S14" s="25"/>
      <c r="U14" s="25"/>
      <c r="V14" s="25"/>
      <c r="X14" s="25"/>
      <c r="Y14" s="25"/>
      <c r="Z14" s="25"/>
      <c r="AA14" s="25"/>
    </row>
    <row r="15" spans="2:36">
      <c r="B15" s="24" t="s">
        <v>62</v>
      </c>
      <c r="C15" s="24"/>
      <c r="D15" s="25"/>
      <c r="E15" s="25"/>
      <c r="F15" s="25"/>
      <c r="G15" s="25"/>
      <c r="H15" s="25"/>
      <c r="I15" s="25"/>
      <c r="J15" s="25"/>
      <c r="K15" s="25"/>
      <c r="L15" s="25"/>
      <c r="M15" s="25"/>
      <c r="N15" s="25"/>
      <c r="O15" s="25"/>
      <c r="P15" s="25"/>
      <c r="Q15" s="25"/>
      <c r="R15" s="25"/>
      <c r="S15" s="25"/>
      <c r="T15" s="25"/>
      <c r="U15" s="25"/>
      <c r="V15" s="25"/>
      <c r="Y15" s="25"/>
      <c r="Z15" s="25"/>
      <c r="AA15" s="25"/>
    </row>
    <row r="16" spans="2:36" ht="14.25" thickBot="1">
      <c r="B16" s="26"/>
      <c r="C16" s="11"/>
      <c r="D16" s="11"/>
      <c r="E16" s="11"/>
      <c r="F16" s="11"/>
      <c r="G16" s="11"/>
      <c r="H16" s="11"/>
      <c r="I16" s="26"/>
      <c r="J16" s="11"/>
      <c r="K16" s="26"/>
      <c r="L16" s="11"/>
      <c r="M16" s="26"/>
      <c r="N16" s="11"/>
      <c r="O16" s="26"/>
      <c r="P16" s="11"/>
      <c r="Q16" s="26"/>
      <c r="R16" s="11"/>
      <c r="S16" s="26"/>
      <c r="T16" s="11"/>
      <c r="U16" s="26"/>
      <c r="V16" s="11"/>
      <c r="W16" s="26"/>
      <c r="X16" s="11"/>
      <c r="Y16" s="26"/>
      <c r="Z16" s="11"/>
      <c r="AA16" s="26"/>
      <c r="AB16" s="11"/>
      <c r="AC16" s="26"/>
      <c r="AD16" s="11"/>
      <c r="AE16" s="26"/>
      <c r="AG16" s="83" t="s">
        <v>16</v>
      </c>
      <c r="AH16" s="83"/>
    </row>
    <row r="17" spans="2:36" ht="27.75" customHeight="1">
      <c r="B17" s="84" t="s">
        <v>17</v>
      </c>
      <c r="C17" s="86" t="s">
        <v>18</v>
      </c>
      <c r="D17" s="87"/>
      <c r="E17" s="86" t="s">
        <v>19</v>
      </c>
      <c r="F17" s="90"/>
      <c r="G17" s="91"/>
      <c r="H17" s="92" t="str">
        <f>IF($G$9&lt;&gt;"",DATE($G$9+2018,4,1),"")</f>
        <v/>
      </c>
      <c r="I17" s="93"/>
      <c r="J17" s="92" t="str">
        <f>IF($G$9&lt;&gt;"",DATE($G$9+2018,5,1),"")</f>
        <v/>
      </c>
      <c r="K17" s="93"/>
      <c r="L17" s="92" t="str">
        <f>IF($G$9&lt;&gt;"",DATE($G$9+2018,6,1),"")</f>
        <v/>
      </c>
      <c r="M17" s="93"/>
      <c r="N17" s="92" t="str">
        <f>IF($G$9&lt;&gt;"",DATE($G$9+2018,7,1),"")</f>
        <v/>
      </c>
      <c r="O17" s="93"/>
      <c r="P17" s="92" t="str">
        <f>IF($G$9&lt;&gt;"",DATE($G$9+2018,8,1),"")</f>
        <v/>
      </c>
      <c r="Q17" s="93"/>
      <c r="R17" s="92" t="str">
        <f>IF($G$9&lt;&gt;"",DATE($G$9+2018,9,1),"")</f>
        <v/>
      </c>
      <c r="S17" s="93"/>
      <c r="T17" s="92" t="str">
        <f>IF($G$9&lt;&gt;"",DATE($G$9+2018,10,1),"")</f>
        <v/>
      </c>
      <c r="U17" s="93"/>
      <c r="V17" s="92" t="str">
        <f>IF($G$9&lt;&gt;"",DATE($G$9+2018,11,1),"")</f>
        <v/>
      </c>
      <c r="W17" s="93"/>
      <c r="X17" s="92" t="str">
        <f>IF($G$9&lt;&gt;"",DATE($G$9+2018,12,1),"")</f>
        <v/>
      </c>
      <c r="Y17" s="93"/>
      <c r="Z17" s="92" t="str">
        <f>IF($G$9&lt;&gt;"",DATE($G$9+2019,1,1),"")</f>
        <v/>
      </c>
      <c r="AA17" s="93"/>
      <c r="AB17" s="92" t="str">
        <f>IF($G$9&lt;&gt;"",DATE($G$9+2019,2,1),"")</f>
        <v/>
      </c>
      <c r="AC17" s="93"/>
      <c r="AD17" s="94" t="s">
        <v>20</v>
      </c>
      <c r="AE17" s="96" t="s">
        <v>21</v>
      </c>
      <c r="AG17" s="98" t="str">
        <f>IF($G$9&lt;&gt;"",DATE($G$9+2019,3,1),"")</f>
        <v/>
      </c>
      <c r="AH17" s="99"/>
    </row>
    <row r="18" spans="2:36" ht="51" customHeight="1" thickBot="1">
      <c r="B18" s="85"/>
      <c r="C18" s="88"/>
      <c r="D18" s="89"/>
      <c r="E18" s="100" t="s">
        <v>22</v>
      </c>
      <c r="F18" s="101"/>
      <c r="G18" s="27" t="s">
        <v>23</v>
      </c>
      <c r="H18" s="28" t="s">
        <v>24</v>
      </c>
      <c r="I18" s="29" t="s">
        <v>25</v>
      </c>
      <c r="J18" s="30" t="s">
        <v>24</v>
      </c>
      <c r="K18" s="31" t="s">
        <v>25</v>
      </c>
      <c r="L18" s="28" t="s">
        <v>24</v>
      </c>
      <c r="M18" s="31" t="s">
        <v>25</v>
      </c>
      <c r="N18" s="28" t="s">
        <v>24</v>
      </c>
      <c r="O18" s="29" t="s">
        <v>25</v>
      </c>
      <c r="P18" s="30" t="s">
        <v>24</v>
      </c>
      <c r="Q18" s="31" t="s">
        <v>25</v>
      </c>
      <c r="R18" s="28" t="s">
        <v>24</v>
      </c>
      <c r="S18" s="31" t="s">
        <v>25</v>
      </c>
      <c r="T18" s="28" t="s">
        <v>24</v>
      </c>
      <c r="U18" s="29" t="s">
        <v>25</v>
      </c>
      <c r="V18" s="30" t="s">
        <v>24</v>
      </c>
      <c r="W18" s="29" t="s">
        <v>25</v>
      </c>
      <c r="X18" s="30" t="s">
        <v>24</v>
      </c>
      <c r="Y18" s="29" t="s">
        <v>25</v>
      </c>
      <c r="Z18" s="30" t="s">
        <v>24</v>
      </c>
      <c r="AA18" s="31" t="s">
        <v>25</v>
      </c>
      <c r="AB18" s="28" t="s">
        <v>24</v>
      </c>
      <c r="AC18" s="29" t="s">
        <v>25</v>
      </c>
      <c r="AD18" s="95"/>
      <c r="AE18" s="97"/>
      <c r="AG18" s="32" t="s">
        <v>24</v>
      </c>
      <c r="AH18" s="33" t="s">
        <v>25</v>
      </c>
    </row>
    <row r="19" spans="2:36" ht="18" customHeight="1">
      <c r="B19" s="34"/>
      <c r="C19" s="102"/>
      <c r="D19" s="103"/>
      <c r="E19" s="104"/>
      <c r="F19" s="105"/>
      <c r="G19" s="35"/>
      <c r="H19" s="36"/>
      <c r="I19" s="37" t="str">
        <f>IF(AND(DATE($G$9+2018,3,31)&gt;=$E19,$E19&lt;&gt;"",$H19&lt;&gt;""),"○",IF(AND(DATE($G$9+2018,3,31)&lt;$E19,$H19&lt;&gt;""),"－",IF(AND($E19="",$H19&lt;&gt;""),"×","")))</f>
        <v/>
      </c>
      <c r="J19" s="36"/>
      <c r="K19" s="37" t="str">
        <f>IF(AND(DATE($G$9+2018,4,30)&gt;=$E19,$E19&lt;&gt;"",$J19&lt;&gt;""),"○",IF(AND(DATE($G$9+2018,4,30)&lt;$E19,$J19&lt;&gt;""),"－",IF(AND($E19="",$J19&lt;&gt;""),"×","")))</f>
        <v/>
      </c>
      <c r="L19" s="36"/>
      <c r="M19" s="37" t="str">
        <f>IF(AND(DATE($G$9+2018,5,31)&gt;=$E19,$E19&lt;&gt;"",$L19&lt;&gt;""),"○",IF(AND(DATE($G$9+2018,5,31)&lt;$E19,$L19&lt;&gt;""),"－",IF(AND($E19="",$L19&lt;&gt;""),"×","")))</f>
        <v/>
      </c>
      <c r="N19" s="38"/>
      <c r="O19" s="37" t="str">
        <f>IF(AND(DATE($G$9+2018,6,30)&gt;=$E19,$E19&lt;&gt;"",$N19&lt;&gt;""),"○",IF(AND(DATE($G$9+2018,6,30)&lt;$E19,$N19&lt;&gt;""),"－",IF(AND($E19="",$N19&lt;&gt;""),"×","")))</f>
        <v/>
      </c>
      <c r="P19" s="38"/>
      <c r="Q19" s="37" t="str">
        <f>IF(AND(DATE($G$9+2018,7,31)&gt;=$E19,$E19&lt;&gt;"",$P19&lt;&gt;""),"○",IF(AND(DATE($G$9+1988,7,31)&lt;$E19,$P19&lt;&gt;""),"－",IF(AND($E19="",$P19&lt;&gt;""),"×","")))</f>
        <v/>
      </c>
      <c r="R19" s="39"/>
      <c r="S19" s="37" t="str">
        <f>IF(AND(DATE($G$9+2018,8,31)&gt;=$E19,$E19&lt;&gt;"",$R19&lt;&gt;""),"○",IF(AND(DATE($G$9+2018,8,31)&lt;$E19,$R19&lt;&gt;""),"－",IF(AND($E19="",$R19&lt;&gt;""),"×","")))</f>
        <v/>
      </c>
      <c r="T19" s="39"/>
      <c r="U19" s="37" t="str">
        <f>IF(AND(DATE($G$9+2018,9,30)&gt;=$E19,$E19&lt;&gt;"",$T19&lt;&gt;""),"○",IF(AND(DATE($G$9+2018,9,30)&lt;$E19,$T19&lt;&gt;""),"－",IF(AND($E19="",$T19&lt;&gt;""),"×","")))</f>
        <v/>
      </c>
      <c r="V19" s="38"/>
      <c r="W19" s="37" t="str">
        <f>IF(AND(DATE($G$9+2018,10,31)&gt;=$E19,$E19&lt;&gt;"",$V19&lt;&gt;""),"○",IF(AND(DATE($G$9+2018,10,31)&lt;$E19,$V19&lt;&gt;""),"－",IF(AND($E19="",$V19&lt;&gt;""),"×","")))</f>
        <v/>
      </c>
      <c r="X19" s="38"/>
      <c r="Y19" s="37" t="str">
        <f>IF(AND(DATE($G$9+2018,11,30)&gt;=$E19,$E19&lt;&gt;"",$X19&lt;&gt;""),"○",IF(AND(DATE($G$9+2018,11,30)&lt;$E19,$X19&lt;&gt;""),"－",IF(AND($E19="",$X19&lt;&gt;""),"×","")))</f>
        <v/>
      </c>
      <c r="Z19" s="38"/>
      <c r="AA19" s="37" t="str">
        <f>IF(AND(DATE($G$9+2018,12,31)&gt;=$E19,$E19&lt;&gt;"",$Z19&lt;&gt;""),"○",IF(AND(DATE($G$9+2018,12,31)&lt;$E19,$Z19&lt;&gt;""),"－",IF(AND($E19="",$Z19&lt;&gt;""),"×","")))</f>
        <v/>
      </c>
      <c r="AB19" s="39"/>
      <c r="AC19" s="37" t="str">
        <f>IF(AND(DATE($G$9+2019,1,31)&gt;=$E19,$E19&lt;&gt;"",$AB19&lt;&gt;""),"○",IF(AND(DATE($G$9+2019,1,31)&lt;$E19,$AB19&lt;&gt;""),"－",IF(AND($E19="",$AB19&lt;&gt;""),"×","")))</f>
        <v/>
      </c>
      <c r="AD19" s="40"/>
      <c r="AE19" s="106"/>
      <c r="AG19" s="41"/>
      <c r="AH19" s="42" t="str">
        <f>IF(AND(DATE($G$9+2019,2,28)&gt;=$E19,$E19&lt;&gt;"",$AG19&lt;&gt;""),"○",IF(AND(DATE($G$9+2019,2,28)&lt;$E19,$AG19&lt;&gt;""),"－",IF(AND($E19="",$AG19&lt;&gt;""),"×","")))</f>
        <v/>
      </c>
    </row>
    <row r="20" spans="2:36" ht="18" customHeight="1">
      <c r="B20" s="43"/>
      <c r="C20" s="107"/>
      <c r="D20" s="108"/>
      <c r="E20" s="109"/>
      <c r="F20" s="110"/>
      <c r="G20" s="35"/>
      <c r="H20" s="44"/>
      <c r="I20" s="37" t="str">
        <f t="shared" ref="I20:I33" si="0">IF(AND(DATE($G$9+2018,3,31)&gt;=$E20,$E20&lt;&gt;"",$H20&lt;&gt;""),"○",IF(AND(DATE($G$9+2018,3,31)&lt;$E20,$H20&lt;&gt;""),"－",IF(AND($E20="",$H20&lt;&gt;""),"×","")))</f>
        <v/>
      </c>
      <c r="J20" s="44"/>
      <c r="K20" s="37" t="str">
        <f t="shared" ref="K20:K33" si="1">IF(AND(DATE($G$9+2018,4,30)&gt;=$E20,$E20&lt;&gt;"",$J20&lt;&gt;""),"○",IF(AND(DATE($G$9+2018,4,30)&lt;$E20,$J20&lt;&gt;""),"－",IF(AND($E20="",$J20&lt;&gt;""),"×","")))</f>
        <v/>
      </c>
      <c r="L20" s="44"/>
      <c r="M20" s="37" t="str">
        <f t="shared" ref="M20:M33" si="2">IF(AND(DATE($G$9+2018,5,31)&gt;=$E20,$E20&lt;&gt;"",$L20&lt;&gt;""),"○",IF(AND(DATE($G$9+2018,5,31)&lt;$E20,$L20&lt;&gt;""),"－",IF(AND($E20="",$L20&lt;&gt;""),"×","")))</f>
        <v/>
      </c>
      <c r="N20" s="45"/>
      <c r="O20" s="37" t="str">
        <f t="shared" ref="O20:O33" si="3">IF(AND(DATE($G$9+2018,6,30)&gt;=$E20,$E20&lt;&gt;"",$N20&lt;&gt;""),"○",IF(AND(DATE($G$9+2018,6,30)&lt;$E20,$N20&lt;&gt;""),"－",IF(AND($E20="",$N20&lt;&gt;""),"×","")))</f>
        <v/>
      </c>
      <c r="P20" s="45"/>
      <c r="Q20" s="37" t="str">
        <f t="shared" ref="Q20:Q33" si="4">IF(AND(DATE($G$9+2018,7,31)&gt;=$E20,$E20&lt;&gt;"",$P20&lt;&gt;""),"○",IF(AND(DATE($G$9+1988,7,31)&lt;$E20,$P20&lt;&gt;""),"－",IF(AND($E20="",$P20&lt;&gt;""),"×","")))</f>
        <v/>
      </c>
      <c r="R20" s="44"/>
      <c r="S20" s="37" t="str">
        <f t="shared" ref="S20:S33" si="5">IF(AND(DATE($G$9+2018,8,31)&gt;=$E20,$E20&lt;&gt;"",$R20&lt;&gt;""),"○",IF(AND(DATE($G$9+2018,8,31)&lt;$E20,$R20&lt;&gt;""),"－",IF(AND($E20="",$R20&lt;&gt;""),"×","")))</f>
        <v/>
      </c>
      <c r="T20" s="44"/>
      <c r="U20" s="37" t="str">
        <f t="shared" ref="U20:U33" si="6">IF(AND(DATE($G$9+2018,9,30)&gt;=$E20,$E20&lt;&gt;"",$T20&lt;&gt;""),"○",IF(AND(DATE($G$9+2018,9,30)&lt;$E20,$T20&lt;&gt;""),"－",IF(AND($E20="",$T20&lt;&gt;""),"×","")))</f>
        <v/>
      </c>
      <c r="V20" s="45"/>
      <c r="W20" s="37" t="str">
        <f t="shared" ref="W20:W33" si="7">IF(AND(DATE($G$9+2018,10,31)&gt;=$E20,$E20&lt;&gt;"",$V20&lt;&gt;""),"○",IF(AND(DATE($G$9+2018,10,31)&lt;$E20,$V20&lt;&gt;""),"－",IF(AND($E20="",$V20&lt;&gt;""),"×","")))</f>
        <v/>
      </c>
      <c r="X20" s="45"/>
      <c r="Y20" s="37" t="str">
        <f t="shared" ref="Y20:Y33" si="8">IF(AND(DATE($G$9+2018,11,30)&gt;=$E20,$E20&lt;&gt;"",$X20&lt;&gt;""),"○",IF(AND(DATE($G$9+2018,11,30)&lt;$E20,$X20&lt;&gt;""),"－",IF(AND($E20="",$X20&lt;&gt;""),"×","")))</f>
        <v/>
      </c>
      <c r="Z20" s="45"/>
      <c r="AA20" s="37" t="str">
        <f t="shared" ref="AA20:AA33" si="9">IF(AND(DATE($G$9+2018,12,31)&gt;=$E20,$E20&lt;&gt;"",$Z20&lt;&gt;""),"○",IF(AND(DATE($G$9+2018,12,31)&lt;$E20,$Z20&lt;&gt;""),"－",IF(AND($E20="",$Z20&lt;&gt;""),"×","")))</f>
        <v/>
      </c>
      <c r="AB20" s="44"/>
      <c r="AC20" s="37" t="str">
        <f t="shared" ref="AC20:AC33" si="10">IF(AND(DATE($G$9+2019,1,31)&gt;=$E20,$E20&lt;&gt;"",$AB20&lt;&gt;""),"○",IF(AND(DATE($G$9+2019,1,31)&lt;$E20,$AB20&lt;&gt;""),"－",IF(AND($E20="",$AB20&lt;&gt;""),"×","")))</f>
        <v/>
      </c>
      <c r="AD20" s="40"/>
      <c r="AE20" s="106"/>
      <c r="AG20" s="46"/>
      <c r="AH20" s="42" t="str">
        <f t="shared" ref="AH20:AH33" si="11">IF(AND(DATE($G$9+2019,2,28)&gt;=$E20,$E20&lt;&gt;"",$AG20&lt;&gt;""),"○",IF(AND(DATE($G$9+2019,2,28)&lt;$E20,$AG20&lt;&gt;""),"－",IF(AND($E20="",$AG20&lt;&gt;""),"×","")))</f>
        <v/>
      </c>
      <c r="AJ20" s="1" t="s">
        <v>26</v>
      </c>
    </row>
    <row r="21" spans="2:36" ht="18" customHeight="1">
      <c r="B21" s="43"/>
      <c r="C21" s="107"/>
      <c r="D21" s="108"/>
      <c r="E21" s="111"/>
      <c r="F21" s="112"/>
      <c r="G21" s="35"/>
      <c r="H21" s="44"/>
      <c r="I21" s="37" t="str">
        <f t="shared" si="0"/>
        <v/>
      </c>
      <c r="J21" s="44"/>
      <c r="K21" s="37" t="str">
        <f t="shared" si="1"/>
        <v/>
      </c>
      <c r="L21" s="44"/>
      <c r="M21" s="37" t="str">
        <f t="shared" si="2"/>
        <v/>
      </c>
      <c r="N21" s="45"/>
      <c r="O21" s="37" t="str">
        <f t="shared" si="3"/>
        <v/>
      </c>
      <c r="P21" s="45"/>
      <c r="Q21" s="37" t="str">
        <f t="shared" si="4"/>
        <v/>
      </c>
      <c r="R21" s="44"/>
      <c r="S21" s="37" t="str">
        <f t="shared" si="5"/>
        <v/>
      </c>
      <c r="T21" s="44"/>
      <c r="U21" s="37" t="str">
        <f t="shared" si="6"/>
        <v/>
      </c>
      <c r="V21" s="45"/>
      <c r="W21" s="37" t="str">
        <f t="shared" si="7"/>
        <v/>
      </c>
      <c r="X21" s="45"/>
      <c r="Y21" s="37" t="str">
        <f t="shared" si="8"/>
        <v/>
      </c>
      <c r="Z21" s="45"/>
      <c r="AA21" s="37" t="str">
        <f t="shared" si="9"/>
        <v/>
      </c>
      <c r="AB21" s="44"/>
      <c r="AC21" s="37" t="str">
        <f t="shared" si="10"/>
        <v/>
      </c>
      <c r="AD21" s="40"/>
      <c r="AE21" s="106"/>
      <c r="AG21" s="46"/>
      <c r="AH21" s="42" t="str">
        <f t="shared" si="11"/>
        <v/>
      </c>
      <c r="AJ21" s="1" t="s">
        <v>45</v>
      </c>
    </row>
    <row r="22" spans="2:36" ht="18" customHeight="1">
      <c r="B22" s="43"/>
      <c r="C22" s="107"/>
      <c r="D22" s="108"/>
      <c r="E22" s="111"/>
      <c r="F22" s="112"/>
      <c r="G22" s="35"/>
      <c r="H22" s="44"/>
      <c r="I22" s="37" t="str">
        <f t="shared" si="0"/>
        <v/>
      </c>
      <c r="J22" s="44"/>
      <c r="K22" s="37" t="str">
        <f t="shared" si="1"/>
        <v/>
      </c>
      <c r="L22" s="44"/>
      <c r="M22" s="37" t="str">
        <f t="shared" si="2"/>
        <v/>
      </c>
      <c r="N22" s="45"/>
      <c r="O22" s="37" t="str">
        <f t="shared" si="3"/>
        <v/>
      </c>
      <c r="P22" s="45"/>
      <c r="Q22" s="37" t="str">
        <f t="shared" si="4"/>
        <v/>
      </c>
      <c r="R22" s="44"/>
      <c r="S22" s="37" t="str">
        <f t="shared" si="5"/>
        <v/>
      </c>
      <c r="T22" s="44"/>
      <c r="U22" s="37" t="str">
        <f t="shared" si="6"/>
        <v/>
      </c>
      <c r="V22" s="45"/>
      <c r="W22" s="37" t="str">
        <f t="shared" si="7"/>
        <v/>
      </c>
      <c r="X22" s="45"/>
      <c r="Y22" s="37" t="str">
        <f t="shared" si="8"/>
        <v/>
      </c>
      <c r="Z22" s="45"/>
      <c r="AA22" s="37" t="str">
        <f t="shared" si="9"/>
        <v/>
      </c>
      <c r="AB22" s="44"/>
      <c r="AC22" s="37" t="str">
        <f t="shared" si="10"/>
        <v/>
      </c>
      <c r="AD22" s="40"/>
      <c r="AE22" s="106"/>
      <c r="AG22" s="46"/>
      <c r="AH22" s="42" t="str">
        <f t="shared" si="11"/>
        <v/>
      </c>
      <c r="AJ22" s="1" t="s">
        <v>63</v>
      </c>
    </row>
    <row r="23" spans="2:36" ht="18" customHeight="1">
      <c r="B23" s="43"/>
      <c r="C23" s="107"/>
      <c r="D23" s="108"/>
      <c r="E23" s="114"/>
      <c r="F23" s="115"/>
      <c r="G23" s="35"/>
      <c r="H23" s="44"/>
      <c r="I23" s="37" t="str">
        <f t="shared" si="0"/>
        <v/>
      </c>
      <c r="J23" s="44"/>
      <c r="K23" s="37" t="str">
        <f t="shared" si="1"/>
        <v/>
      </c>
      <c r="L23" s="44"/>
      <c r="M23" s="37" t="str">
        <f t="shared" si="2"/>
        <v/>
      </c>
      <c r="N23" s="45"/>
      <c r="O23" s="37" t="str">
        <f t="shared" si="3"/>
        <v/>
      </c>
      <c r="P23" s="45"/>
      <c r="Q23" s="37" t="str">
        <f t="shared" si="4"/>
        <v/>
      </c>
      <c r="R23" s="44"/>
      <c r="S23" s="37" t="str">
        <f t="shared" si="5"/>
        <v/>
      </c>
      <c r="T23" s="44"/>
      <c r="U23" s="37" t="str">
        <f t="shared" si="6"/>
        <v/>
      </c>
      <c r="V23" s="45"/>
      <c r="W23" s="37" t="str">
        <f t="shared" si="7"/>
        <v/>
      </c>
      <c r="X23" s="45"/>
      <c r="Y23" s="37" t="str">
        <f t="shared" si="8"/>
        <v/>
      </c>
      <c r="Z23" s="45"/>
      <c r="AA23" s="37" t="str">
        <f t="shared" si="9"/>
        <v/>
      </c>
      <c r="AB23" s="44"/>
      <c r="AC23" s="37" t="str">
        <f t="shared" si="10"/>
        <v/>
      </c>
      <c r="AD23" s="40"/>
      <c r="AE23" s="106"/>
      <c r="AG23" s="46"/>
      <c r="AH23" s="42" t="str">
        <f t="shared" si="11"/>
        <v/>
      </c>
      <c r="AJ23" s="1" t="s">
        <v>27</v>
      </c>
    </row>
    <row r="24" spans="2:36" ht="18" customHeight="1">
      <c r="B24" s="43"/>
      <c r="C24" s="107"/>
      <c r="D24" s="108"/>
      <c r="E24" s="114"/>
      <c r="F24" s="115"/>
      <c r="G24" s="35"/>
      <c r="H24" s="44"/>
      <c r="I24" s="37" t="str">
        <f t="shared" si="0"/>
        <v/>
      </c>
      <c r="J24" s="45"/>
      <c r="K24" s="37" t="str">
        <f t="shared" si="1"/>
        <v/>
      </c>
      <c r="L24" s="44"/>
      <c r="M24" s="37" t="str">
        <f t="shared" si="2"/>
        <v/>
      </c>
      <c r="N24" s="45"/>
      <c r="O24" s="37" t="str">
        <f t="shared" si="3"/>
        <v/>
      </c>
      <c r="P24" s="45"/>
      <c r="Q24" s="37" t="str">
        <f t="shared" si="4"/>
        <v/>
      </c>
      <c r="R24" s="44"/>
      <c r="S24" s="37" t="str">
        <f t="shared" si="5"/>
        <v/>
      </c>
      <c r="T24" s="44"/>
      <c r="U24" s="37" t="str">
        <f t="shared" si="6"/>
        <v/>
      </c>
      <c r="V24" s="45"/>
      <c r="W24" s="37" t="str">
        <f t="shared" si="7"/>
        <v/>
      </c>
      <c r="X24" s="45"/>
      <c r="Y24" s="37" t="str">
        <f t="shared" si="8"/>
        <v/>
      </c>
      <c r="Z24" s="45"/>
      <c r="AA24" s="37" t="str">
        <f t="shared" si="9"/>
        <v/>
      </c>
      <c r="AB24" s="44"/>
      <c r="AC24" s="37" t="str">
        <f t="shared" si="10"/>
        <v/>
      </c>
      <c r="AD24" s="40"/>
      <c r="AE24" s="106"/>
      <c r="AG24" s="46"/>
      <c r="AH24" s="42" t="str">
        <f t="shared" si="11"/>
        <v/>
      </c>
    </row>
    <row r="25" spans="2:36" ht="18" customHeight="1">
      <c r="B25" s="43"/>
      <c r="C25" s="107"/>
      <c r="D25" s="108"/>
      <c r="E25" s="114"/>
      <c r="F25" s="115"/>
      <c r="G25" s="35"/>
      <c r="H25" s="44"/>
      <c r="I25" s="37" t="str">
        <f t="shared" si="0"/>
        <v/>
      </c>
      <c r="J25" s="45"/>
      <c r="K25" s="37" t="str">
        <f t="shared" si="1"/>
        <v/>
      </c>
      <c r="L25" s="44"/>
      <c r="M25" s="37" t="str">
        <f t="shared" si="2"/>
        <v/>
      </c>
      <c r="N25" s="44"/>
      <c r="O25" s="37" t="str">
        <f t="shared" si="3"/>
        <v/>
      </c>
      <c r="P25" s="45"/>
      <c r="Q25" s="37" t="str">
        <f t="shared" si="4"/>
        <v/>
      </c>
      <c r="R25" s="44"/>
      <c r="S25" s="37" t="str">
        <f t="shared" si="5"/>
        <v/>
      </c>
      <c r="T25" s="44"/>
      <c r="U25" s="37" t="str">
        <f t="shared" si="6"/>
        <v/>
      </c>
      <c r="V25" s="44"/>
      <c r="W25" s="37" t="str">
        <f t="shared" si="7"/>
        <v/>
      </c>
      <c r="X25" s="44"/>
      <c r="Y25" s="37" t="str">
        <f t="shared" si="8"/>
        <v/>
      </c>
      <c r="Z25" s="44"/>
      <c r="AA25" s="37" t="str">
        <f t="shared" si="9"/>
        <v/>
      </c>
      <c r="AB25" s="44"/>
      <c r="AC25" s="37" t="str">
        <f t="shared" si="10"/>
        <v/>
      </c>
      <c r="AD25" s="40"/>
      <c r="AE25" s="106"/>
      <c r="AG25" s="46"/>
      <c r="AH25" s="42" t="str">
        <f t="shared" si="11"/>
        <v/>
      </c>
    </row>
    <row r="26" spans="2:36" ht="18" customHeight="1">
      <c r="B26" s="43"/>
      <c r="C26" s="107"/>
      <c r="D26" s="113"/>
      <c r="E26" s="114"/>
      <c r="F26" s="115"/>
      <c r="G26" s="35"/>
      <c r="H26" s="44"/>
      <c r="I26" s="37" t="str">
        <f t="shared" si="0"/>
        <v/>
      </c>
      <c r="J26" s="45"/>
      <c r="K26" s="37" t="str">
        <f t="shared" si="1"/>
        <v/>
      </c>
      <c r="L26" s="44"/>
      <c r="M26" s="37" t="str">
        <f t="shared" si="2"/>
        <v/>
      </c>
      <c r="N26" s="44"/>
      <c r="O26" s="37" t="str">
        <f t="shared" si="3"/>
        <v/>
      </c>
      <c r="P26" s="45"/>
      <c r="Q26" s="37" t="str">
        <f t="shared" si="4"/>
        <v/>
      </c>
      <c r="R26" s="44"/>
      <c r="S26" s="37" t="str">
        <f t="shared" si="5"/>
        <v/>
      </c>
      <c r="T26" s="44"/>
      <c r="U26" s="37" t="str">
        <f t="shared" si="6"/>
        <v/>
      </c>
      <c r="V26" s="45"/>
      <c r="W26" s="37" t="str">
        <f t="shared" si="7"/>
        <v/>
      </c>
      <c r="X26" s="45"/>
      <c r="Y26" s="37" t="str">
        <f t="shared" si="8"/>
        <v/>
      </c>
      <c r="Z26" s="45"/>
      <c r="AA26" s="37" t="str">
        <f t="shared" si="9"/>
        <v/>
      </c>
      <c r="AB26" s="44"/>
      <c r="AC26" s="37" t="str">
        <f t="shared" si="10"/>
        <v/>
      </c>
      <c r="AD26" s="40"/>
      <c r="AE26" s="106"/>
      <c r="AG26" s="46"/>
      <c r="AH26" s="42" t="str">
        <f t="shared" si="11"/>
        <v/>
      </c>
    </row>
    <row r="27" spans="2:36" ht="18" customHeight="1">
      <c r="B27" s="43"/>
      <c r="C27" s="107"/>
      <c r="D27" s="113"/>
      <c r="E27" s="114"/>
      <c r="F27" s="115"/>
      <c r="G27" s="35"/>
      <c r="H27" s="44"/>
      <c r="I27" s="37" t="str">
        <f t="shared" si="0"/>
        <v/>
      </c>
      <c r="J27" s="45"/>
      <c r="K27" s="37" t="str">
        <f t="shared" si="1"/>
        <v/>
      </c>
      <c r="L27" s="44"/>
      <c r="M27" s="37" t="str">
        <f t="shared" si="2"/>
        <v/>
      </c>
      <c r="N27" s="44"/>
      <c r="O27" s="37" t="str">
        <f t="shared" si="3"/>
        <v/>
      </c>
      <c r="P27" s="45"/>
      <c r="Q27" s="37" t="str">
        <f t="shared" si="4"/>
        <v/>
      </c>
      <c r="R27" s="44"/>
      <c r="S27" s="37" t="str">
        <f t="shared" si="5"/>
        <v/>
      </c>
      <c r="T27" s="44"/>
      <c r="U27" s="37" t="str">
        <f t="shared" si="6"/>
        <v/>
      </c>
      <c r="V27" s="45"/>
      <c r="W27" s="37" t="str">
        <f t="shared" si="7"/>
        <v/>
      </c>
      <c r="X27" s="45"/>
      <c r="Y27" s="37" t="str">
        <f t="shared" si="8"/>
        <v/>
      </c>
      <c r="Z27" s="45"/>
      <c r="AA27" s="37" t="str">
        <f t="shared" si="9"/>
        <v/>
      </c>
      <c r="AB27" s="44"/>
      <c r="AC27" s="37" t="str">
        <f t="shared" si="10"/>
        <v/>
      </c>
      <c r="AD27" s="40"/>
      <c r="AE27" s="106"/>
      <c r="AG27" s="46"/>
      <c r="AH27" s="42" t="str">
        <f t="shared" si="11"/>
        <v/>
      </c>
    </row>
    <row r="28" spans="2:36" ht="18" customHeight="1">
      <c r="B28" s="43"/>
      <c r="C28" s="107"/>
      <c r="D28" s="113"/>
      <c r="E28" s="114"/>
      <c r="F28" s="115"/>
      <c r="G28" s="35"/>
      <c r="H28" s="44"/>
      <c r="I28" s="37" t="str">
        <f t="shared" si="0"/>
        <v/>
      </c>
      <c r="J28" s="45"/>
      <c r="K28" s="37" t="str">
        <f t="shared" si="1"/>
        <v/>
      </c>
      <c r="L28" s="44"/>
      <c r="M28" s="37" t="str">
        <f t="shared" si="2"/>
        <v/>
      </c>
      <c r="N28" s="44"/>
      <c r="O28" s="37" t="str">
        <f t="shared" si="3"/>
        <v/>
      </c>
      <c r="P28" s="45"/>
      <c r="Q28" s="37" t="str">
        <f t="shared" si="4"/>
        <v/>
      </c>
      <c r="R28" s="44"/>
      <c r="S28" s="37" t="str">
        <f t="shared" si="5"/>
        <v/>
      </c>
      <c r="T28" s="44"/>
      <c r="U28" s="37" t="str">
        <f t="shared" si="6"/>
        <v/>
      </c>
      <c r="V28" s="45"/>
      <c r="W28" s="37" t="str">
        <f t="shared" si="7"/>
        <v/>
      </c>
      <c r="X28" s="45"/>
      <c r="Y28" s="37" t="str">
        <f t="shared" si="8"/>
        <v/>
      </c>
      <c r="Z28" s="45"/>
      <c r="AA28" s="37" t="str">
        <f t="shared" si="9"/>
        <v/>
      </c>
      <c r="AB28" s="44"/>
      <c r="AC28" s="37" t="str">
        <f t="shared" si="10"/>
        <v/>
      </c>
      <c r="AD28" s="40"/>
      <c r="AE28" s="106"/>
      <c r="AG28" s="46"/>
      <c r="AH28" s="42" t="str">
        <f t="shared" si="11"/>
        <v/>
      </c>
    </row>
    <row r="29" spans="2:36" ht="18" customHeight="1">
      <c r="B29" s="43"/>
      <c r="C29" s="107"/>
      <c r="D29" s="113"/>
      <c r="E29" s="114"/>
      <c r="F29" s="115"/>
      <c r="G29" s="35"/>
      <c r="H29" s="44"/>
      <c r="I29" s="37" t="str">
        <f t="shared" si="0"/>
        <v/>
      </c>
      <c r="J29" s="45"/>
      <c r="K29" s="37" t="str">
        <f t="shared" si="1"/>
        <v/>
      </c>
      <c r="L29" s="44"/>
      <c r="M29" s="37" t="str">
        <f t="shared" si="2"/>
        <v/>
      </c>
      <c r="N29" s="44"/>
      <c r="O29" s="37" t="str">
        <f t="shared" si="3"/>
        <v/>
      </c>
      <c r="P29" s="45"/>
      <c r="Q29" s="37" t="str">
        <f t="shared" si="4"/>
        <v/>
      </c>
      <c r="R29" s="44"/>
      <c r="S29" s="37" t="str">
        <f t="shared" si="5"/>
        <v/>
      </c>
      <c r="T29" s="44"/>
      <c r="U29" s="37" t="str">
        <f t="shared" si="6"/>
        <v/>
      </c>
      <c r="V29" s="45"/>
      <c r="W29" s="37" t="str">
        <f t="shared" si="7"/>
        <v/>
      </c>
      <c r="X29" s="45"/>
      <c r="Y29" s="37" t="str">
        <f t="shared" si="8"/>
        <v/>
      </c>
      <c r="Z29" s="45"/>
      <c r="AA29" s="37" t="str">
        <f t="shared" si="9"/>
        <v/>
      </c>
      <c r="AB29" s="44"/>
      <c r="AC29" s="37" t="str">
        <f t="shared" si="10"/>
        <v/>
      </c>
      <c r="AD29" s="40"/>
      <c r="AE29" s="106"/>
      <c r="AG29" s="46"/>
      <c r="AH29" s="42" t="str">
        <f t="shared" si="11"/>
        <v/>
      </c>
    </row>
    <row r="30" spans="2:36" ht="18" customHeight="1">
      <c r="B30" s="43"/>
      <c r="C30" s="107"/>
      <c r="D30" s="113"/>
      <c r="E30" s="114"/>
      <c r="F30" s="115"/>
      <c r="G30" s="35"/>
      <c r="H30" s="44"/>
      <c r="I30" s="37" t="str">
        <f t="shared" si="0"/>
        <v/>
      </c>
      <c r="J30" s="45"/>
      <c r="K30" s="37" t="str">
        <f t="shared" si="1"/>
        <v/>
      </c>
      <c r="L30" s="44"/>
      <c r="M30" s="37" t="str">
        <f t="shared" si="2"/>
        <v/>
      </c>
      <c r="N30" s="44"/>
      <c r="O30" s="37" t="str">
        <f t="shared" si="3"/>
        <v/>
      </c>
      <c r="P30" s="45"/>
      <c r="Q30" s="37" t="str">
        <f t="shared" si="4"/>
        <v/>
      </c>
      <c r="R30" s="44"/>
      <c r="S30" s="37" t="str">
        <f t="shared" si="5"/>
        <v/>
      </c>
      <c r="T30" s="44"/>
      <c r="U30" s="37" t="str">
        <f t="shared" si="6"/>
        <v/>
      </c>
      <c r="V30" s="45"/>
      <c r="W30" s="37" t="str">
        <f t="shared" si="7"/>
        <v/>
      </c>
      <c r="X30" s="45"/>
      <c r="Y30" s="37" t="str">
        <f t="shared" si="8"/>
        <v/>
      </c>
      <c r="Z30" s="45"/>
      <c r="AA30" s="37" t="str">
        <f t="shared" si="9"/>
        <v/>
      </c>
      <c r="AB30" s="44"/>
      <c r="AC30" s="37" t="str">
        <f t="shared" si="10"/>
        <v/>
      </c>
      <c r="AD30" s="40"/>
      <c r="AE30" s="106"/>
      <c r="AG30" s="46"/>
      <c r="AH30" s="42" t="str">
        <f t="shared" si="11"/>
        <v/>
      </c>
    </row>
    <row r="31" spans="2:36" ht="18" customHeight="1">
      <c r="B31" s="43"/>
      <c r="C31" s="107"/>
      <c r="D31" s="113"/>
      <c r="E31" s="114"/>
      <c r="F31" s="115"/>
      <c r="G31" s="35"/>
      <c r="H31" s="44"/>
      <c r="I31" s="37" t="str">
        <f t="shared" si="0"/>
        <v/>
      </c>
      <c r="J31" s="45"/>
      <c r="K31" s="37" t="str">
        <f t="shared" si="1"/>
        <v/>
      </c>
      <c r="L31" s="44"/>
      <c r="M31" s="37" t="str">
        <f t="shared" si="2"/>
        <v/>
      </c>
      <c r="N31" s="44"/>
      <c r="O31" s="37" t="str">
        <f t="shared" si="3"/>
        <v/>
      </c>
      <c r="P31" s="45"/>
      <c r="Q31" s="37" t="str">
        <f t="shared" si="4"/>
        <v/>
      </c>
      <c r="R31" s="44"/>
      <c r="S31" s="37" t="str">
        <f t="shared" si="5"/>
        <v/>
      </c>
      <c r="T31" s="44"/>
      <c r="U31" s="37" t="str">
        <f t="shared" si="6"/>
        <v/>
      </c>
      <c r="V31" s="45"/>
      <c r="W31" s="37" t="str">
        <f t="shared" si="7"/>
        <v/>
      </c>
      <c r="X31" s="45"/>
      <c r="Y31" s="37" t="str">
        <f t="shared" si="8"/>
        <v/>
      </c>
      <c r="Z31" s="45"/>
      <c r="AA31" s="37" t="str">
        <f t="shared" si="9"/>
        <v/>
      </c>
      <c r="AB31" s="44"/>
      <c r="AC31" s="37" t="str">
        <f t="shared" si="10"/>
        <v/>
      </c>
      <c r="AD31" s="40"/>
      <c r="AE31" s="106"/>
      <c r="AG31" s="46"/>
      <c r="AH31" s="42" t="str">
        <f t="shared" si="11"/>
        <v/>
      </c>
    </row>
    <row r="32" spans="2:36" ht="18" customHeight="1">
      <c r="B32" s="43"/>
      <c r="C32" s="107"/>
      <c r="D32" s="113"/>
      <c r="E32" s="114"/>
      <c r="F32" s="115"/>
      <c r="G32" s="35"/>
      <c r="H32" s="44"/>
      <c r="I32" s="37" t="str">
        <f t="shared" si="0"/>
        <v/>
      </c>
      <c r="J32" s="45"/>
      <c r="K32" s="37" t="str">
        <f t="shared" si="1"/>
        <v/>
      </c>
      <c r="L32" s="44"/>
      <c r="M32" s="37" t="str">
        <f t="shared" si="2"/>
        <v/>
      </c>
      <c r="N32" s="44"/>
      <c r="O32" s="37" t="str">
        <f t="shared" si="3"/>
        <v/>
      </c>
      <c r="P32" s="45"/>
      <c r="Q32" s="37" t="str">
        <f t="shared" si="4"/>
        <v/>
      </c>
      <c r="R32" s="44"/>
      <c r="S32" s="37" t="str">
        <f t="shared" si="5"/>
        <v/>
      </c>
      <c r="T32" s="44"/>
      <c r="U32" s="37" t="str">
        <f t="shared" si="6"/>
        <v/>
      </c>
      <c r="V32" s="45"/>
      <c r="W32" s="37" t="str">
        <f t="shared" si="7"/>
        <v/>
      </c>
      <c r="X32" s="45"/>
      <c r="Y32" s="37" t="str">
        <f t="shared" si="8"/>
        <v/>
      </c>
      <c r="Z32" s="45"/>
      <c r="AA32" s="37" t="str">
        <f t="shared" si="9"/>
        <v/>
      </c>
      <c r="AB32" s="44"/>
      <c r="AC32" s="37" t="str">
        <f t="shared" si="10"/>
        <v/>
      </c>
      <c r="AD32" s="40"/>
      <c r="AE32" s="106"/>
      <c r="AG32" s="46"/>
      <c r="AH32" s="42" t="str">
        <f t="shared" si="11"/>
        <v/>
      </c>
    </row>
    <row r="33" spans="2:36" ht="18" customHeight="1" thickBot="1">
      <c r="B33" s="47"/>
      <c r="C33" s="118"/>
      <c r="D33" s="119"/>
      <c r="E33" s="147"/>
      <c r="F33" s="148"/>
      <c r="G33" s="35"/>
      <c r="H33" s="48"/>
      <c r="I33" s="37" t="str">
        <f t="shared" si="0"/>
        <v/>
      </c>
      <c r="J33" s="49"/>
      <c r="K33" s="37" t="str">
        <f t="shared" si="1"/>
        <v/>
      </c>
      <c r="L33" s="48"/>
      <c r="M33" s="37" t="str">
        <f t="shared" si="2"/>
        <v/>
      </c>
      <c r="N33" s="48"/>
      <c r="O33" s="37" t="str">
        <f t="shared" si="3"/>
        <v/>
      </c>
      <c r="P33" s="49"/>
      <c r="Q33" s="37" t="str">
        <f t="shared" si="4"/>
        <v/>
      </c>
      <c r="R33" s="48"/>
      <c r="S33" s="37" t="str">
        <f t="shared" si="5"/>
        <v/>
      </c>
      <c r="T33" s="48"/>
      <c r="U33" s="37" t="str">
        <f t="shared" si="6"/>
        <v/>
      </c>
      <c r="V33" s="49"/>
      <c r="W33" s="37" t="str">
        <f t="shared" si="7"/>
        <v/>
      </c>
      <c r="X33" s="49"/>
      <c r="Y33" s="37" t="str">
        <f t="shared" si="8"/>
        <v/>
      </c>
      <c r="Z33" s="49"/>
      <c r="AA33" s="37" t="str">
        <f t="shared" si="9"/>
        <v/>
      </c>
      <c r="AB33" s="48"/>
      <c r="AC33" s="37" t="str">
        <f t="shared" si="10"/>
        <v/>
      </c>
      <c r="AD33" s="40"/>
      <c r="AE33" s="106"/>
      <c r="AG33" s="50"/>
      <c r="AH33" s="42" t="str">
        <f t="shared" si="11"/>
        <v/>
      </c>
    </row>
    <row r="34" spans="2:36" ht="33" customHeight="1" thickTop="1">
      <c r="B34" s="122" t="s">
        <v>51</v>
      </c>
      <c r="C34" s="123"/>
      <c r="D34" s="123"/>
      <c r="E34" s="123"/>
      <c r="F34" s="123"/>
      <c r="G34" s="124"/>
      <c r="H34" s="125">
        <f>SUM(H19:H33)</f>
        <v>0</v>
      </c>
      <c r="I34" s="126"/>
      <c r="J34" s="127">
        <f>SUM(J19:J33)</f>
        <v>0</v>
      </c>
      <c r="K34" s="128"/>
      <c r="L34" s="125">
        <f>SUM(L19:L33)</f>
        <v>0</v>
      </c>
      <c r="M34" s="128"/>
      <c r="N34" s="125">
        <f>SUM(N19:N33)</f>
        <v>0</v>
      </c>
      <c r="O34" s="126"/>
      <c r="P34" s="127">
        <f>SUM(P19:P33)</f>
        <v>0</v>
      </c>
      <c r="Q34" s="128"/>
      <c r="R34" s="125">
        <f>SUM(R19:R33)</f>
        <v>0</v>
      </c>
      <c r="S34" s="128"/>
      <c r="T34" s="125">
        <f>SUM(T19:T33)</f>
        <v>0</v>
      </c>
      <c r="U34" s="126"/>
      <c r="V34" s="127">
        <f>SUM(V19:V33)</f>
        <v>0</v>
      </c>
      <c r="W34" s="126"/>
      <c r="X34" s="127">
        <f>SUM(X19:X33)</f>
        <v>0</v>
      </c>
      <c r="Y34" s="126"/>
      <c r="Z34" s="127">
        <f>SUM(Z19:Z33)</f>
        <v>0</v>
      </c>
      <c r="AA34" s="128"/>
      <c r="AB34" s="125">
        <f>SUM(AB19:AB33)</f>
        <v>0</v>
      </c>
      <c r="AC34" s="126"/>
      <c r="AD34" s="51">
        <f>SUM(H34:AC34)</f>
        <v>0</v>
      </c>
      <c r="AE34" s="52" t="str">
        <f>IF(ISERROR(AD34/AD35),"",(AD34/AD35))</f>
        <v/>
      </c>
      <c r="AG34" s="129">
        <f>SUM(AG19:AG33)</f>
        <v>0</v>
      </c>
      <c r="AH34" s="130"/>
    </row>
    <row r="35" spans="2:36" ht="35.25" hidden="1" customHeight="1">
      <c r="B35" s="53" t="s">
        <v>28</v>
      </c>
      <c r="C35" s="54"/>
      <c r="D35" s="54"/>
      <c r="E35" s="54"/>
      <c r="F35" s="54"/>
      <c r="G35" s="55"/>
      <c r="H35" s="131">
        <f>IF(H34&gt;0,1,0)</f>
        <v>0</v>
      </c>
      <c r="I35" s="132"/>
      <c r="J35" s="131">
        <f>IF(J34&gt;0,1,0)</f>
        <v>0</v>
      </c>
      <c r="K35" s="132"/>
      <c r="L35" s="131">
        <f>IF(L34&gt;0,1,0)</f>
        <v>0</v>
      </c>
      <c r="M35" s="132"/>
      <c r="N35" s="131">
        <f>IF(N34&gt;0,1,0)</f>
        <v>0</v>
      </c>
      <c r="O35" s="132"/>
      <c r="P35" s="131">
        <f>IF(P34&gt;0,1,0)</f>
        <v>0</v>
      </c>
      <c r="Q35" s="132"/>
      <c r="R35" s="131">
        <f>IF(R34&gt;0,1,0)</f>
        <v>0</v>
      </c>
      <c r="S35" s="132"/>
      <c r="T35" s="131">
        <f>IF(T34&gt;0,1,0)</f>
        <v>0</v>
      </c>
      <c r="U35" s="132"/>
      <c r="V35" s="131">
        <f>IF(V34&gt;0,1,0)</f>
        <v>0</v>
      </c>
      <c r="W35" s="132"/>
      <c r="X35" s="131">
        <f>IF(X34&gt;0,1,0)</f>
        <v>0</v>
      </c>
      <c r="Y35" s="132"/>
      <c r="Z35" s="131">
        <f>IF(Z34&gt;0,1,0)</f>
        <v>0</v>
      </c>
      <c r="AA35" s="132"/>
      <c r="AB35" s="131">
        <f>IF(AB34&gt;0,1,0)</f>
        <v>0</v>
      </c>
      <c r="AC35" s="132"/>
      <c r="AD35" s="56">
        <f>SUM(H35:AC35)</f>
        <v>0</v>
      </c>
      <c r="AE35" s="57"/>
      <c r="AG35" s="142">
        <f>IF(AG34&gt;0,1,0)</f>
        <v>0</v>
      </c>
      <c r="AH35" s="143"/>
    </row>
    <row r="36" spans="2:36" ht="33" customHeight="1" thickBot="1">
      <c r="B36" s="144" t="s">
        <v>43</v>
      </c>
      <c r="C36" s="145"/>
      <c r="D36" s="145"/>
      <c r="E36" s="145"/>
      <c r="F36" s="145"/>
      <c r="G36" s="146"/>
      <c r="H36" s="134">
        <f>SUMIF(I$19:I$33,"○",H$19:H$33)</f>
        <v>0</v>
      </c>
      <c r="I36" s="133" t="e">
        <f>SUMIF(P44:P47,"介護",#REF!)</f>
        <v>#REF!</v>
      </c>
      <c r="J36" s="133">
        <f>SUMIF(K$19:K$33,"○",J$19:J$33)</f>
        <v>0</v>
      </c>
      <c r="K36" s="133" t="e">
        <f>SUMIF(R44:R47,"介護",#REF!)</f>
        <v>#REF!</v>
      </c>
      <c r="L36" s="133">
        <f>SUMIF(M$19:M$33,"○",L$19:L$33)</f>
        <v>0</v>
      </c>
      <c r="M36" s="133" t="e">
        <f>SUMIF(T44:T47,"介護",#REF!)</f>
        <v>#REF!</v>
      </c>
      <c r="N36" s="133">
        <f>SUMIF(O$19:O$33,"○",N$19:N$33)</f>
        <v>0</v>
      </c>
      <c r="O36" s="133" t="e">
        <f>SUMIF(V44:V47,"介護",#REF!)</f>
        <v>#REF!</v>
      </c>
      <c r="P36" s="133">
        <f>SUMIF(Q$19:Q$33,"○",P$19:P$33)</f>
        <v>0</v>
      </c>
      <c r="Q36" s="133" t="e">
        <f>SUMIF(X44:X47,"介護",#REF!)</f>
        <v>#REF!</v>
      </c>
      <c r="R36" s="133">
        <f>SUMIF(S$19:S$33,"○",R$19:R$33)</f>
        <v>0</v>
      </c>
      <c r="S36" s="133" t="e">
        <f>SUMIF(Z44:Z47,"介護",#REF!)</f>
        <v>#REF!</v>
      </c>
      <c r="T36" s="133">
        <f>SUMIF(U$19:U$33,"○",T$19:T$33)</f>
        <v>0</v>
      </c>
      <c r="U36" s="133" t="e">
        <f>SUMIF(AB44:AB47,"介護",#REF!)</f>
        <v>#REF!</v>
      </c>
      <c r="V36" s="133">
        <f>SUMIF(W$19:W$33,"○",V$19:V$33)</f>
        <v>0</v>
      </c>
      <c r="W36" s="133" t="e">
        <f>SUMIF(AD44:AD47,"介護",#REF!)</f>
        <v>#REF!</v>
      </c>
      <c r="X36" s="133">
        <f>SUMIF(Y$19:Y$33,"○",X$19:X$33)</f>
        <v>0</v>
      </c>
      <c r="Y36" s="133" t="e">
        <f>SUMIF(AF44:AF47,"介護",#REF!)</f>
        <v>#REF!</v>
      </c>
      <c r="Z36" s="133">
        <f>SUMIF(AA$19:AA$33,"○",Z$19:Z$33)</f>
        <v>0</v>
      </c>
      <c r="AA36" s="133" t="e">
        <f>SUMIF(AH44:AH47,"介護",#REF!)</f>
        <v>#REF!</v>
      </c>
      <c r="AB36" s="133">
        <f>SUMIF(AC$19:AC$33,"○",AB$19:AB$33)</f>
        <v>0</v>
      </c>
      <c r="AC36" s="133" t="e">
        <f>SUMIF(AJ44:AJ47,"介護",#REF!)</f>
        <v>#REF!</v>
      </c>
      <c r="AD36" s="58">
        <f>H36+J36+L36+N36+P36+R36+T36+V36+X36+Z36+AB36</f>
        <v>0</v>
      </c>
      <c r="AE36" s="59" t="str">
        <f>IF(ISERROR(AD36/AD35),"",(AD36/AD35))</f>
        <v/>
      </c>
      <c r="AG36" s="134">
        <f>SUMIF(AH$19:AH$33,"○",AG$19:AG$33)</f>
        <v>0</v>
      </c>
      <c r="AH36" s="135" t="e">
        <f>SUMIF(AO44:AO47,"介護",#REF!)</f>
        <v>#REF!</v>
      </c>
    </row>
    <row r="37" spans="2:36"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36">
      <c r="B38" s="24" t="s">
        <v>50</v>
      </c>
      <c r="C38" s="60"/>
      <c r="D38" s="60"/>
      <c r="E38" s="60"/>
      <c r="F38" s="60"/>
      <c r="G38" s="60"/>
      <c r="H38" s="60"/>
      <c r="I38" s="60"/>
      <c r="J38" s="60"/>
      <c r="K38" s="60"/>
      <c r="L38" s="61"/>
      <c r="M38" s="24"/>
      <c r="N38" s="24"/>
      <c r="O38" s="24"/>
      <c r="P38" s="24"/>
      <c r="Q38" s="24"/>
      <c r="R38" s="24"/>
      <c r="S38" s="24"/>
      <c r="T38" s="24"/>
      <c r="U38" s="11"/>
      <c r="V38" s="11"/>
      <c r="W38" s="11"/>
      <c r="X38" s="11"/>
      <c r="Y38" s="11"/>
      <c r="Z38" s="11"/>
      <c r="AA38" s="11"/>
      <c r="AB38" s="136" t="s">
        <v>29</v>
      </c>
      <c r="AC38" s="136"/>
      <c r="AD38" s="136" t="s">
        <v>30</v>
      </c>
      <c r="AE38" s="139" t="str">
        <f>IF(ISERROR(AE36/AE34),"",ROUNDDOWN((AE36/AE34)*100,2))</f>
        <v/>
      </c>
      <c r="AG38" s="9"/>
      <c r="AH38" s="9"/>
    </row>
    <row r="39" spans="2:36" ht="14.25">
      <c r="B39" s="60" t="s">
        <v>31</v>
      </c>
      <c r="C39" s="60"/>
      <c r="D39" s="60"/>
      <c r="E39" s="60"/>
      <c r="F39" s="60"/>
      <c r="G39" s="60"/>
      <c r="H39" s="60"/>
      <c r="I39" s="60"/>
      <c r="J39" s="60"/>
      <c r="K39" s="60"/>
      <c r="L39" s="60"/>
      <c r="M39" s="61"/>
      <c r="N39" s="61"/>
      <c r="O39" s="61"/>
      <c r="P39" s="61"/>
      <c r="Q39" s="61"/>
      <c r="R39" s="61"/>
      <c r="S39" s="61"/>
      <c r="T39" s="61"/>
      <c r="U39" s="62"/>
      <c r="V39" s="62"/>
      <c r="W39" s="62"/>
      <c r="X39" s="62"/>
      <c r="Y39" s="62"/>
      <c r="Z39" s="62"/>
      <c r="AA39" s="62"/>
      <c r="AB39" s="137"/>
      <c r="AC39" s="137"/>
      <c r="AD39" s="137"/>
      <c r="AE39" s="140"/>
      <c r="AF39" s="69" t="s">
        <v>58</v>
      </c>
      <c r="AG39" s="9"/>
      <c r="AH39" s="9"/>
    </row>
    <row r="40" spans="2:36" ht="14.25" thickBot="1">
      <c r="B40" s="24" t="s">
        <v>52</v>
      </c>
      <c r="C40" s="24"/>
      <c r="D40" s="24"/>
      <c r="E40" s="24"/>
      <c r="F40" s="24"/>
      <c r="G40" s="24"/>
      <c r="H40" s="24"/>
      <c r="I40" s="24"/>
      <c r="J40" s="24"/>
      <c r="K40" s="24"/>
      <c r="L40" s="71" t="s">
        <v>60</v>
      </c>
      <c r="M40" s="72"/>
      <c r="N40" s="72" t="s">
        <v>59</v>
      </c>
      <c r="O40" s="61"/>
      <c r="P40" s="61"/>
      <c r="Q40" s="61"/>
      <c r="R40" s="61"/>
      <c r="S40" s="61"/>
      <c r="T40" s="61"/>
      <c r="U40" s="62"/>
      <c r="V40" s="62"/>
      <c r="W40" s="62"/>
      <c r="X40" s="62"/>
      <c r="Y40" s="62"/>
      <c r="Z40" s="62"/>
      <c r="AA40" s="62"/>
      <c r="AB40" s="138"/>
      <c r="AC40" s="138"/>
      <c r="AD40" s="138"/>
      <c r="AE40" s="141"/>
      <c r="AF40" s="63"/>
      <c r="AG40" s="9"/>
      <c r="AH40" s="9"/>
    </row>
    <row r="41" spans="2:36">
      <c r="B41" s="24"/>
      <c r="C41" s="24" t="s">
        <v>65</v>
      </c>
      <c r="D41" s="24"/>
      <c r="E41" s="24"/>
      <c r="F41" s="24"/>
      <c r="G41" s="24"/>
      <c r="H41" s="24"/>
      <c r="K41" s="64" t="s">
        <v>32</v>
      </c>
      <c r="L41" s="65">
        <v>0.6</v>
      </c>
      <c r="M41" s="64" t="s">
        <v>44</v>
      </c>
      <c r="N41" s="65">
        <v>0.5</v>
      </c>
      <c r="O41" s="24" t="s">
        <v>33</v>
      </c>
      <c r="V41" s="24"/>
      <c r="Z41" s="66"/>
      <c r="AA41" s="66"/>
      <c r="AB41" s="66"/>
      <c r="AC41" s="66"/>
      <c r="AD41" s="66"/>
      <c r="AE41" s="66"/>
      <c r="AF41" s="66"/>
      <c r="AG41" s="66"/>
      <c r="AI41" s="66"/>
      <c r="AJ41" s="66"/>
    </row>
    <row r="42" spans="2:36">
      <c r="B42" s="24"/>
      <c r="V42" s="24"/>
      <c r="Z42" s="66"/>
      <c r="AA42" s="66"/>
      <c r="AB42" s="66"/>
      <c r="AC42" s="66"/>
      <c r="AD42" s="66"/>
      <c r="AE42" s="66"/>
      <c r="AF42" s="66"/>
      <c r="AG42" s="66"/>
      <c r="AI42" s="66"/>
      <c r="AJ42" s="66"/>
    </row>
    <row r="43" spans="2:36">
      <c r="B43" s="25"/>
      <c r="L43" s="65"/>
      <c r="M43" s="24"/>
      <c r="N43" s="24"/>
      <c r="O43" s="66"/>
      <c r="P43" s="66"/>
      <c r="Q43" s="66"/>
      <c r="R43" s="66"/>
      <c r="S43" s="66"/>
      <c r="T43" s="66"/>
      <c r="U43" s="66"/>
      <c r="V43" s="66"/>
      <c r="W43" s="66"/>
      <c r="X43" s="66"/>
      <c r="Y43" s="66"/>
      <c r="Z43" s="66"/>
      <c r="AA43" s="66"/>
      <c r="AB43" s="66"/>
      <c r="AC43" s="66"/>
      <c r="AD43" s="66"/>
      <c r="AE43" s="66"/>
      <c r="AF43" s="66"/>
      <c r="AG43" s="66"/>
      <c r="AI43" s="66"/>
      <c r="AJ43" s="66"/>
    </row>
    <row r="44" spans="2:36" ht="15.95" customHeight="1">
      <c r="M44" s="25"/>
      <c r="N44" s="25"/>
      <c r="O44" s="25"/>
      <c r="P44" s="25"/>
      <c r="Q44" s="25"/>
      <c r="R44" s="25"/>
      <c r="S44" s="25"/>
      <c r="T44" s="25"/>
      <c r="U44" s="25"/>
      <c r="V44" s="25"/>
      <c r="W44" s="25"/>
      <c r="X44" s="25"/>
      <c r="Y44" s="25"/>
      <c r="Z44" s="25"/>
      <c r="AA44" s="25"/>
      <c r="AB44" s="25"/>
      <c r="AC44" s="25"/>
      <c r="AD44" s="25"/>
      <c r="AE44" s="25"/>
      <c r="AG44" s="25"/>
      <c r="AH44" s="25"/>
    </row>
    <row r="45" spans="2:36" ht="15.95" customHeight="1">
      <c r="M45" s="25"/>
      <c r="N45" s="25"/>
      <c r="O45" s="25"/>
      <c r="P45" s="25"/>
      <c r="Q45" s="25"/>
      <c r="R45" s="25"/>
      <c r="S45" s="25"/>
      <c r="T45" s="25"/>
      <c r="U45" s="25"/>
      <c r="V45" s="25"/>
      <c r="W45" s="25"/>
      <c r="X45" s="25"/>
      <c r="Y45" s="25"/>
      <c r="Z45" s="25"/>
      <c r="AA45" s="25"/>
      <c r="AB45" s="25"/>
      <c r="AC45" s="25"/>
      <c r="AD45" s="25"/>
      <c r="AE45" s="25"/>
      <c r="AG45" s="25"/>
      <c r="AH45" s="25"/>
    </row>
    <row r="46" spans="2:36" ht="18" customHeight="1"/>
    <row r="47" spans="2:36" ht="18" customHeight="1">
      <c r="B47" s="25"/>
    </row>
    <row r="48" spans="2:36" ht="18" customHeight="1"/>
    <row r="49" ht="18" customHeight="1"/>
    <row r="50" ht="18" customHeight="1"/>
  </sheetData>
  <mergeCells count="110">
    <mergeCell ref="AG36:AH36"/>
    <mergeCell ref="B36:G36"/>
    <mergeCell ref="H36:I36"/>
    <mergeCell ref="J36:K36"/>
    <mergeCell ref="L36:M36"/>
    <mergeCell ref="N36:O36"/>
    <mergeCell ref="P36:Q36"/>
    <mergeCell ref="R36:S36"/>
    <mergeCell ref="T36:U36"/>
    <mergeCell ref="V36:W36"/>
    <mergeCell ref="AB38:AC40"/>
    <mergeCell ref="AD38:AD40"/>
    <mergeCell ref="AE38:AE40"/>
    <mergeCell ref="J34:K34"/>
    <mergeCell ref="L34:M34"/>
    <mergeCell ref="N34:O34"/>
    <mergeCell ref="P34:Q34"/>
    <mergeCell ref="R34:S34"/>
    <mergeCell ref="T34:U34"/>
    <mergeCell ref="V34:W34"/>
    <mergeCell ref="X34:Y34"/>
    <mergeCell ref="Z34:AA34"/>
    <mergeCell ref="AB34:AC34"/>
    <mergeCell ref="R35:S35"/>
    <mergeCell ref="T35:U35"/>
    <mergeCell ref="V35:W35"/>
    <mergeCell ref="X35:Y35"/>
    <mergeCell ref="Z35:AA35"/>
    <mergeCell ref="AB35:AC35"/>
    <mergeCell ref="X36:Y36"/>
    <mergeCell ref="Z36:AA36"/>
    <mergeCell ref="AB36:AC36"/>
    <mergeCell ref="AG34:AH34"/>
    <mergeCell ref="H35:I35"/>
    <mergeCell ref="J35:K35"/>
    <mergeCell ref="L35:M35"/>
    <mergeCell ref="N35:O35"/>
    <mergeCell ref="P35:Q35"/>
    <mergeCell ref="C29:D29"/>
    <mergeCell ref="E29:F29"/>
    <mergeCell ref="C30:D30"/>
    <mergeCell ref="E30:F30"/>
    <mergeCell ref="C31:D31"/>
    <mergeCell ref="E31:F31"/>
    <mergeCell ref="C32:D32"/>
    <mergeCell ref="E32:F32"/>
    <mergeCell ref="C33:D33"/>
    <mergeCell ref="E33:F33"/>
    <mergeCell ref="B34:G34"/>
    <mergeCell ref="H34:I34"/>
    <mergeCell ref="AG35:AH35"/>
    <mergeCell ref="C28:D28"/>
    <mergeCell ref="E28:F28"/>
    <mergeCell ref="E18:F18"/>
    <mergeCell ref="C19:D19"/>
    <mergeCell ref="E19:F19"/>
    <mergeCell ref="AE19:AE33"/>
    <mergeCell ref="C20:D20"/>
    <mergeCell ref="E20:F20"/>
    <mergeCell ref="C21:D21"/>
    <mergeCell ref="E21:F21"/>
    <mergeCell ref="C22:D22"/>
    <mergeCell ref="E22:F22"/>
    <mergeCell ref="AD17:AD18"/>
    <mergeCell ref="AE17:AE18"/>
    <mergeCell ref="C23:D23"/>
    <mergeCell ref="E23:F23"/>
    <mergeCell ref="C24:D24"/>
    <mergeCell ref="E24:F24"/>
    <mergeCell ref="C25:D25"/>
    <mergeCell ref="E25:F25"/>
    <mergeCell ref="C26:D26"/>
    <mergeCell ref="E26:F26"/>
    <mergeCell ref="C27:D27"/>
    <mergeCell ref="E27:F27"/>
    <mergeCell ref="AG17:AH17"/>
    <mergeCell ref="B10:E10"/>
    <mergeCell ref="G10:H10"/>
    <mergeCell ref="R10:R11"/>
    <mergeCell ref="S10:AH11"/>
    <mergeCell ref="AG16:AH16"/>
    <mergeCell ref="B17:B18"/>
    <mergeCell ref="C17:D18"/>
    <mergeCell ref="E17:G17"/>
    <mergeCell ref="H17:I17"/>
    <mergeCell ref="J17:K17"/>
    <mergeCell ref="L17:M17"/>
    <mergeCell ref="N17:O17"/>
    <mergeCell ref="P17:Q17"/>
    <mergeCell ref="R17:S17"/>
    <mergeCell ref="T17:U17"/>
    <mergeCell ref="V17:W17"/>
    <mergeCell ref="X17:Y17"/>
    <mergeCell ref="Z17:AA17"/>
    <mergeCell ref="AB17:AC17"/>
    <mergeCell ref="B8:C8"/>
    <mergeCell ref="E8:M8"/>
    <mergeCell ref="R8:R9"/>
    <mergeCell ref="S8:AH9"/>
    <mergeCell ref="B9:E9"/>
    <mergeCell ref="G9:H9"/>
    <mergeCell ref="B3:N3"/>
    <mergeCell ref="P3:Q3"/>
    <mergeCell ref="T3:AH3"/>
    <mergeCell ref="S4:AH4"/>
    <mergeCell ref="S5:AH6"/>
    <mergeCell ref="B6:C6"/>
    <mergeCell ref="E6:M6"/>
    <mergeCell ref="B7:C7"/>
    <mergeCell ref="E7:M7"/>
  </mergeCells>
  <phoneticPr fontId="29"/>
  <dataValidations count="4">
    <dataValidation type="list" allowBlank="1" showInputMessage="1" showErrorMessage="1" sqref="AI12">
      <formula1>AI12:AI12</formula1>
    </dataValidation>
    <dataValidation type="list" allowBlank="1" showErrorMessage="1" sqref="G19:G33">
      <formula1>$AJ$20:$AJ$23</formula1>
    </dataValidation>
    <dataValidation type="list" allowBlank="1" sqref="B19:B33">
      <formula1>$AJ$10:$AJ$11</formula1>
    </dataValidation>
    <dataValidation type="list" allowBlank="1" showInputMessage="1" showErrorMessage="1" sqref="E6:M6">
      <formula1>$AJ$5:$AJ$7</formula1>
    </dataValidation>
  </dataValidations>
  <printOptions horizontalCentered="1" verticalCentered="1"/>
  <pageMargins left="0.59055118110236227" right="0.27559055118110237" top="0.59055118110236227" bottom="0.19685039370078741" header="0.39370078740157483" footer="0"/>
  <pageSetup paperSize="9" scale="71" orientation="landscape" r:id="rId1"/>
  <headerFooter alignWithMargins="0">
    <oddHeader>&amp;R&amp;12【換算表①】</oddHead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【換算表①】</vt:lpstr>
      <vt:lpstr>【換算表①】!Print_Area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2021-03-12T00:38:24Z</dcterms:modified>
  <cp:category/>
</cp:coreProperties>
</file>