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"/>
    </mc:Choice>
  </mc:AlternateContent>
  <xr:revisionPtr revIDLastSave="0" documentId="13_ncr:1_{B0BD0F74-E4BD-490D-95C7-7B79C418FB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<sst xmlns="http://schemas.openxmlformats.org/spreadsheetml/2006/main" count="557" uniqueCount="189">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</sst>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omments" Target="../comments1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1.xml" />
  <Relationship Id="rId13" Type="http://schemas.openxmlformats.org/officeDocument/2006/relationships/ctrlProp" Target="../ctrlProps/ctrlProp26.xml" />
  <Relationship Id="rId18" Type="http://schemas.openxmlformats.org/officeDocument/2006/relationships/ctrlProp" Target="../ctrlProps/ctrlProp31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20.xml" />
  <Relationship Id="rId12" Type="http://schemas.openxmlformats.org/officeDocument/2006/relationships/ctrlProp" Target="../ctrlProps/ctrlProp25.xml" />
  <Relationship Id="rId17" Type="http://schemas.openxmlformats.org/officeDocument/2006/relationships/ctrlProp" Target="../ctrlProps/ctrlProp30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29.xml" />
  <Relationship Id="rId20" Type="http://schemas.openxmlformats.org/officeDocument/2006/relationships/comments" Target="../comments2.xml" />
  <Relationship Id="rId6" Type="http://schemas.openxmlformats.org/officeDocument/2006/relationships/ctrlProp" Target="../ctrlProps/ctrlProp19.xml" />
  <Relationship Id="rId11" Type="http://schemas.openxmlformats.org/officeDocument/2006/relationships/ctrlProp" Target="../ctrlProps/ctrlProp24.xml" />
  <Relationship Id="rId5" Type="http://schemas.openxmlformats.org/officeDocument/2006/relationships/ctrlProp" Target="../ctrlProps/ctrlProp18.xml" />
  <Relationship Id="rId15" Type="http://schemas.openxmlformats.org/officeDocument/2006/relationships/ctrlProp" Target="../ctrlProps/ctrlProp28.xml" />
  <Relationship Id="rId10" Type="http://schemas.openxmlformats.org/officeDocument/2006/relationships/ctrlProp" Target="../ctrlProps/ctrlProp23.xml" />
  <Relationship Id="rId19" Type="http://schemas.openxmlformats.org/officeDocument/2006/relationships/ctrlProp" Target="../ctrlProps/ctrlProp32.xml" />
  <Relationship Id="rId4" Type="http://schemas.openxmlformats.org/officeDocument/2006/relationships/ctrlProp" Target="../ctrlProps/ctrlProp17.xml" />
  <Relationship Id="rId9" Type="http://schemas.openxmlformats.org/officeDocument/2006/relationships/ctrlProp" Target="../ctrlProps/ctrlProp22.xml" />
  <Relationship Id="rId14" Type="http://schemas.openxmlformats.org/officeDocument/2006/relationships/ctrlProp" Target="../ctrlProps/ctrlProp27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195" t="s">
        <v>188</v>
      </c>
      <c r="AR3" s="196"/>
      <c r="AS3" s="196"/>
      <c r="AT3" s="196"/>
      <c r="AU3" s="196"/>
      <c r="AV3" s="196"/>
      <c r="AW3" s="197"/>
      <c r="AX3" s="189" t="s">
        <v>187</v>
      </c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1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198"/>
      <c r="AR4" s="199"/>
      <c r="AS4" s="199"/>
      <c r="AT4" s="199"/>
      <c r="AU4" s="199"/>
      <c r="AV4" s="199"/>
      <c r="AW4" s="200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195" t="s">
        <v>114</v>
      </c>
      <c r="AR6" s="196"/>
      <c r="AS6" s="196"/>
      <c r="AT6" s="196"/>
      <c r="AU6" s="196"/>
      <c r="AV6" s="196"/>
      <c r="AW6" s="197"/>
      <c r="AX6" s="189" t="s">
        <v>6</v>
      </c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1"/>
      <c r="CB6" s="1"/>
    </row>
    <row r="7" spans="2:90" ht="18.75" customHeight="1">
      <c r="B7" s="172"/>
      <c r="C7" s="173"/>
      <c r="D7" s="173"/>
      <c r="E7" s="173"/>
      <c r="F7" s="173"/>
      <c r="G7" s="173"/>
      <c r="H7" s="173"/>
      <c r="I7" s="173"/>
      <c r="J7" s="174"/>
      <c r="K7" s="233"/>
      <c r="L7" s="233"/>
      <c r="M7" s="233"/>
      <c r="N7" s="233"/>
      <c r="O7" s="234"/>
      <c r="P7" s="237"/>
      <c r="Q7" s="238"/>
      <c r="R7" s="238"/>
      <c r="S7" s="238"/>
      <c r="T7" s="239"/>
      <c r="U7" s="243"/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3"/>
      <c r="AR7" s="214"/>
      <c r="AS7" s="214"/>
      <c r="AT7" s="214"/>
      <c r="AU7" s="214"/>
      <c r="AV7" s="214"/>
      <c r="AW7" s="215"/>
      <c r="AX7" s="210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2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198"/>
      <c r="AR8" s="199"/>
      <c r="AS8" s="199"/>
      <c r="AT8" s="199"/>
      <c r="AU8" s="199"/>
      <c r="AV8" s="199"/>
      <c r="AW8" s="200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1" t="str">
        <f>IFERROR(VLOOKUP(B7,【参考】数式用!$A$5:$J$27,MATCH(K7,【参考】数式用!$B$4:$J$4,0)+1,0),"")</f>
        <v/>
      </c>
      <c r="L9" s="202"/>
      <c r="M9" s="202"/>
      <c r="N9" s="202"/>
      <c r="O9" s="203"/>
      <c r="P9" s="201" t="str">
        <f>IFERROR(VLOOKUP(B7,【参考】数式用!$A$5:$J$27,MATCH(P7,【参考】数式用!$B$4:$J$4,0)+1,0),"")</f>
        <v/>
      </c>
      <c r="Q9" s="202"/>
      <c r="R9" s="202"/>
      <c r="S9" s="202"/>
      <c r="T9" s="203"/>
      <c r="U9" s="204" t="str">
        <f>IFERROR(VLOOKUP(B7,【参考】数式用!$A$5:$J$27,MATCH(U7,【参考】数式用!$B$4:$J$4,0)+1,0),"")</f>
        <v/>
      </c>
      <c r="V9" s="202"/>
      <c r="W9" s="202"/>
      <c r="X9" s="202"/>
      <c r="Y9" s="203"/>
      <c r="Z9" s="216">
        <f>SUM(K9,P9,U9)</f>
        <v>0</v>
      </c>
      <c r="AA9" s="217"/>
      <c r="AB9" s="217"/>
      <c r="AC9" s="218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195" t="s">
        <v>115</v>
      </c>
      <c r="AR10" s="196"/>
      <c r="AS10" s="196"/>
      <c r="AT10" s="196"/>
      <c r="AU10" s="196"/>
      <c r="AV10" s="196"/>
      <c r="AW10" s="197"/>
      <c r="AX10" s="189" t="s">
        <v>92</v>
      </c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1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198"/>
      <c r="AR11" s="199"/>
      <c r="AS11" s="199"/>
      <c r="AT11" s="199"/>
      <c r="AU11" s="199"/>
      <c r="AV11" s="199"/>
      <c r="AW11" s="200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0" t="str">
        <f>IFERROR(IF(VLOOKUP(B28,【参考】数式用2!E6:L23,3,FALSE)="","",VLOOKUP(B28,【参考】数式用2!E6:L23,3,FALSE)),"")</f>
        <v/>
      </c>
      <c r="C13" s="221"/>
      <c r="D13" s="221"/>
      <c r="E13" s="221"/>
      <c r="F13" s="221"/>
      <c r="G13" s="221"/>
      <c r="H13" s="222"/>
      <c r="I13" s="226" t="str">
        <f>IFERROR(VLOOKUP(B28,【参考】数式用2!E6:L23,4,FALSE),"")</f>
        <v/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7"/>
      <c r="AD13" s="231" t="s">
        <v>119</v>
      </c>
      <c r="AE13" s="232"/>
      <c r="AF13" s="205" t="str">
        <f>IF(U7="ベア加算","",IF(OR(B13="新加算Ⅰ",B13="新加算Ⅱ",B13="新加算Ⅲ",B13="新加算Ⅳ"),"○",""))</f>
        <v/>
      </c>
      <c r="AG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5" t="str">
        <f>IF(OR(B13="新加算Ⅰ",B13="新加算Ⅱ",B13="新加算Ⅲ",B13="新加算Ⅴ(１)",B13="新加算Ⅴ(３)",B13="新加算Ⅴ(８)"),"○","")</f>
        <v/>
      </c>
      <c r="AJ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5" t="str">
        <f>IF(OR(B13="新加算Ⅰ",B13="新加算Ⅴ(１)",B13="新加算Ⅴ(２)",B13="新加算Ⅴ(５)",B13="新加算Ⅴ(７)",B13="新加算Ⅴ(10)"),"○","")</f>
        <v/>
      </c>
      <c r="AL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208" t="s">
        <v>116</v>
      </c>
      <c r="AR13" s="208"/>
      <c r="AS13" s="208"/>
      <c r="AT13" s="208"/>
      <c r="AU13" s="208"/>
      <c r="AV13" s="208"/>
      <c r="AW13" s="208"/>
      <c r="AX13" s="219" t="s">
        <v>93</v>
      </c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</row>
    <row r="14" spans="2:90" ht="24.75" customHeight="1" thickBot="1">
      <c r="B14" s="223" t="str">
        <f>IFERROR(VLOOKUP(B7,【参考】数式用!$A$5:$AB$27,MATCH(B13,【参考】数式用!$B$4:$AB$4,0)+1,FALSE),"")</f>
        <v/>
      </c>
      <c r="C14" s="224"/>
      <c r="D14" s="224"/>
      <c r="E14" s="224"/>
      <c r="F14" s="224"/>
      <c r="G14" s="224"/>
      <c r="H14" s="225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9"/>
      <c r="AD14" s="231"/>
      <c r="AE14" s="232"/>
      <c r="AF14" s="206"/>
      <c r="AG14" s="206"/>
      <c r="AH14" s="206"/>
      <c r="AI14" s="206"/>
      <c r="AJ14" s="206"/>
      <c r="AK14" s="206"/>
      <c r="AL14" s="206"/>
      <c r="AM14" s="141"/>
      <c r="AN14" s="4"/>
      <c r="AO14" s="139"/>
      <c r="AQ14" s="208"/>
      <c r="AR14" s="208"/>
      <c r="AS14" s="208"/>
      <c r="AT14" s="208"/>
      <c r="AU14" s="208"/>
      <c r="AV14" s="208"/>
      <c r="AW14" s="208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08" t="s">
        <v>112</v>
      </c>
      <c r="AR16" s="208"/>
      <c r="AS16" s="208"/>
      <c r="AT16" s="208"/>
      <c r="AU16" s="208"/>
      <c r="AV16" s="208"/>
      <c r="AW16" s="208"/>
      <c r="AX16" s="209" t="s">
        <v>100</v>
      </c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08"/>
      <c r="AR17" s="208"/>
      <c r="AS17" s="208"/>
      <c r="AT17" s="208"/>
      <c r="AU17" s="208"/>
      <c r="AV17" s="208"/>
      <c r="AW17" s="208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</row>
    <row r="18" spans="2:80" ht="24.75" customHeight="1">
      <c r="B18" s="165" t="str">
        <f>IFERROR(IF(VLOOKUP(B28,【参考】数式用2!E6:L23,5,FALSE)="","",VLOOKUP(B28,【参考】数式用2!E6:L23,5,FALSE)),"")</f>
        <v/>
      </c>
      <c r="C18" s="166"/>
      <c r="D18" s="166"/>
      <c r="E18" s="166"/>
      <c r="F18" s="166"/>
      <c r="G18" s="166"/>
      <c r="H18" s="167"/>
      <c r="I18" s="226" t="str">
        <f>IFERROR(VLOOKUP(B28,【参考】数式用2!E6:L23,6,FALSE),"")</f>
        <v/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7"/>
      <c r="AD18" s="231" t="s">
        <v>119</v>
      </c>
      <c r="AE18" s="232"/>
      <c r="AF18" s="205" t="str">
        <f>IF(U7="ベア加算","",IF(OR(B18="新加算Ⅰ",B18="新加算Ⅱ",B18="新加算Ⅲ",B18="新加算Ⅳ"),"○",""))</f>
        <v/>
      </c>
      <c r="AG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5" t="str">
        <f>IF(OR(B18="新加算Ⅰ",B18="新加算Ⅱ",B18="新加算Ⅲ",B18="新加算Ⅴ(１)",B18="新加算Ⅴ(３)",B18="新加算Ⅴ(８)"),"○","")</f>
        <v/>
      </c>
      <c r="AJ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5" t="str">
        <f>IF(OR(B18="新加算Ⅰ",B18="新加算Ⅴ(１)",B18="新加算Ⅴ(２)",B18="新加算Ⅴ(５)",B18="新加算Ⅴ(７)",B18="新加算Ⅴ(10)"),"○","")</f>
        <v/>
      </c>
      <c r="AL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208"/>
      <c r="AR18" s="208"/>
      <c r="AS18" s="208"/>
      <c r="AT18" s="208"/>
      <c r="AU18" s="208"/>
      <c r="AV18" s="208"/>
      <c r="AW18" s="208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</row>
    <row r="19" spans="2:80" ht="17.25" customHeight="1">
      <c r="B19" s="183" t="str">
        <f>IFERROR(VLOOKUP(B7,【参考】数式用!$A$5:$AB$27,MATCH(B18,【参考】数式用!$B$4:$AB$4,0)+1,FALSE),"")</f>
        <v/>
      </c>
      <c r="C19" s="184"/>
      <c r="D19" s="184"/>
      <c r="E19" s="184"/>
      <c r="F19" s="184"/>
      <c r="G19" s="184"/>
      <c r="H19" s="185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30"/>
      <c r="AD19" s="231"/>
      <c r="AE19" s="232"/>
      <c r="AF19" s="207"/>
      <c r="AG19" s="207"/>
      <c r="AH19" s="207"/>
      <c r="AI19" s="207"/>
      <c r="AJ19" s="207"/>
      <c r="AK19" s="207"/>
      <c r="AL19" s="207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9"/>
      <c r="AD20" s="231"/>
      <c r="AE20" s="232"/>
      <c r="AF20" s="206"/>
      <c r="AG20" s="206"/>
      <c r="AH20" s="206"/>
      <c r="AI20" s="206"/>
      <c r="AJ20" s="206"/>
      <c r="AK20" s="206"/>
      <c r="AL20" s="206"/>
      <c r="AM20" s="141"/>
      <c r="AN20" s="4"/>
      <c r="AO20" s="139"/>
      <c r="AP20" s="146"/>
      <c r="AQ20" s="208" t="s">
        <v>113</v>
      </c>
      <c r="AR20" s="208"/>
      <c r="AS20" s="208"/>
      <c r="AT20" s="208"/>
      <c r="AU20" s="208"/>
      <c r="AV20" s="208"/>
      <c r="AW20" s="208"/>
      <c r="AX20" s="219" t="str">
        <f>IFERROR(VLOOKUP(B7,【参考】数式用!AF5:AG27,2,0),"")</f>
        <v/>
      </c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08"/>
      <c r="AR21" s="208"/>
      <c r="AS21" s="208"/>
      <c r="AT21" s="208"/>
      <c r="AU21" s="208"/>
      <c r="AV21" s="208"/>
      <c r="AW21" s="208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/>
      </c>
      <c r="C23" s="166"/>
      <c r="D23" s="166"/>
      <c r="E23" s="166"/>
      <c r="F23" s="166"/>
      <c r="G23" s="166"/>
      <c r="H23" s="167"/>
      <c r="I23" s="226" t="str">
        <f>IFERROR(VLOOKUP(B28,【参考】数式用2!E6:L23,8,FALSE),"")</f>
        <v/>
      </c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D23" s="231" t="s">
        <v>119</v>
      </c>
      <c r="AE23" s="232"/>
      <c r="AF23" s="205" t="str">
        <f>IF(U7="ベア加算","",IF(OR(B23="新加算Ⅰ",B23="新加算Ⅱ",B23="新加算Ⅲ",B23="新加算Ⅳ"),"○",""))</f>
        <v/>
      </c>
      <c r="AG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5" t="str">
        <f>IF(OR(B23="新加算Ⅰ",B23="新加算Ⅱ",B23="新加算Ⅲ",B23="新加算Ⅴ(１)",B23="新加算Ⅴ(３)",B23="新加算Ⅴ(８)"),"○","")</f>
        <v/>
      </c>
      <c r="AJ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5" t="str">
        <f>IF(OR(B23="新加算Ⅰ",B23="新加算Ⅴ(１)",B23="新加算Ⅴ(２)",B23="新加算Ⅴ(５)",B23="新加算Ⅴ(７)",B23="新加算Ⅴ(10)"),"○","")</f>
        <v/>
      </c>
      <c r="AL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208" t="s">
        <v>94</v>
      </c>
      <c r="AR23" s="208"/>
      <c r="AS23" s="208"/>
      <c r="AT23" s="208"/>
      <c r="AU23" s="208"/>
      <c r="AV23" s="208"/>
      <c r="AW23" s="208"/>
      <c r="AX23" s="219" t="s">
        <v>59</v>
      </c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</row>
    <row r="24" spans="2:80" ht="24.75" customHeight="1" thickBot="1">
      <c r="B24" s="223" t="str">
        <f>IFERROR(VLOOKUP(B7,【参考】数式用!$A$5:$AB$27,MATCH(B23,【参考】数式用!$B$4:$AB$4,0)+1,FALSE),"")</f>
        <v/>
      </c>
      <c r="C24" s="224"/>
      <c r="D24" s="224"/>
      <c r="E24" s="224"/>
      <c r="F24" s="224"/>
      <c r="G24" s="224"/>
      <c r="H24" s="225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9"/>
      <c r="AD24" s="231"/>
      <c r="AE24" s="232"/>
      <c r="AF24" s="206"/>
      <c r="AG24" s="206"/>
      <c r="AH24" s="206"/>
      <c r="AI24" s="206"/>
      <c r="AJ24" s="206"/>
      <c r="AK24" s="206"/>
      <c r="AL24" s="206"/>
      <c r="AM24" s="141"/>
      <c r="AN24" s="4"/>
      <c r="AO24" s="139"/>
      <c r="AQ24" s="208"/>
      <c r="AR24" s="208"/>
      <c r="AS24" s="208"/>
      <c r="AT24" s="208"/>
      <c r="AU24" s="208"/>
      <c r="AV24" s="208"/>
      <c r="AW24" s="208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/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195" t="s">
        <v>188</v>
      </c>
      <c r="AR3" s="196"/>
      <c r="AS3" s="196"/>
      <c r="AT3" s="196"/>
      <c r="AU3" s="196"/>
      <c r="AV3" s="196"/>
      <c r="AW3" s="197"/>
      <c r="AX3" s="189" t="s">
        <v>187</v>
      </c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1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198"/>
      <c r="AR4" s="199"/>
      <c r="AS4" s="199"/>
      <c r="AT4" s="199"/>
      <c r="AU4" s="199"/>
      <c r="AV4" s="199"/>
      <c r="AW4" s="200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195" t="s">
        <v>114</v>
      </c>
      <c r="AR6" s="196"/>
      <c r="AS6" s="196"/>
      <c r="AT6" s="196"/>
      <c r="AU6" s="196"/>
      <c r="AV6" s="196"/>
      <c r="AW6" s="197"/>
      <c r="AX6" s="189" t="s">
        <v>6</v>
      </c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1"/>
      <c r="CB6" s="1"/>
    </row>
    <row r="7" spans="2:90" ht="18.75" customHeight="1">
      <c r="B7" s="172" t="s">
        <v>16</v>
      </c>
      <c r="C7" s="173"/>
      <c r="D7" s="173"/>
      <c r="E7" s="173"/>
      <c r="F7" s="173"/>
      <c r="G7" s="173"/>
      <c r="H7" s="173"/>
      <c r="I7" s="173"/>
      <c r="J7" s="174"/>
      <c r="K7" s="233" t="s">
        <v>21</v>
      </c>
      <c r="L7" s="233"/>
      <c r="M7" s="233"/>
      <c r="N7" s="233"/>
      <c r="O7" s="234"/>
      <c r="P7" s="237" t="s">
        <v>2</v>
      </c>
      <c r="Q7" s="238"/>
      <c r="R7" s="238"/>
      <c r="S7" s="238"/>
      <c r="T7" s="239"/>
      <c r="U7" s="243" t="s">
        <v>3</v>
      </c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3"/>
      <c r="AR7" s="214"/>
      <c r="AS7" s="214"/>
      <c r="AT7" s="214"/>
      <c r="AU7" s="214"/>
      <c r="AV7" s="214"/>
      <c r="AW7" s="215"/>
      <c r="AX7" s="210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2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198"/>
      <c r="AR8" s="199"/>
      <c r="AS8" s="199"/>
      <c r="AT8" s="199"/>
      <c r="AU8" s="199"/>
      <c r="AV8" s="199"/>
      <c r="AW8" s="200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1">
        <f>IFERROR(VLOOKUP(B7,【参考】数式用!$A$5:$J$27,MATCH(K7,【参考】数式用!$B$4:$J$4,0)+1,0),"")</f>
        <v>0.1</v>
      </c>
      <c r="L9" s="202"/>
      <c r="M9" s="202"/>
      <c r="N9" s="202"/>
      <c r="O9" s="203"/>
      <c r="P9" s="201">
        <f>IFERROR(VLOOKUP(B7,【参考】数式用!$A$5:$J$27,MATCH(P7,【参考】数式用!$B$4:$J$4,0)+1,0),"")</f>
        <v>4.2000000000000003E-2</v>
      </c>
      <c r="Q9" s="202"/>
      <c r="R9" s="202"/>
      <c r="S9" s="202"/>
      <c r="T9" s="203"/>
      <c r="U9" s="204">
        <f>IFERROR(VLOOKUP(B7,【参考】数式用!$A$5:$J$27,MATCH(U7,【参考】数式用!$B$4:$J$4,0)+1,0),"")</f>
        <v>0</v>
      </c>
      <c r="V9" s="202"/>
      <c r="W9" s="202"/>
      <c r="X9" s="202"/>
      <c r="Y9" s="203"/>
      <c r="Z9" s="216">
        <f>SUM(K9,P9,U9)</f>
        <v>0.14200000000000002</v>
      </c>
      <c r="AA9" s="217"/>
      <c r="AB9" s="217"/>
      <c r="AC9" s="218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195" t="s">
        <v>115</v>
      </c>
      <c r="AR10" s="196"/>
      <c r="AS10" s="196"/>
      <c r="AT10" s="196"/>
      <c r="AU10" s="196"/>
      <c r="AV10" s="196"/>
      <c r="AW10" s="197"/>
      <c r="AX10" s="189" t="s">
        <v>92</v>
      </c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1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198"/>
      <c r="AR11" s="199"/>
      <c r="AS11" s="199"/>
      <c r="AT11" s="199"/>
      <c r="AU11" s="199"/>
      <c r="AV11" s="199"/>
      <c r="AW11" s="200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0" t="str">
        <f>IFERROR(IF(VLOOKUP(B28,【参考】数式用2!E6:L23,3,FALSE)="","",VLOOKUP(B28,【参考】数式用2!E6:L23,3,FALSE)),"")</f>
        <v>新加算Ⅱ</v>
      </c>
      <c r="C13" s="221"/>
      <c r="D13" s="221"/>
      <c r="E13" s="221"/>
      <c r="F13" s="221"/>
      <c r="G13" s="221"/>
      <c r="H13" s="222"/>
      <c r="I13" s="226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7"/>
      <c r="AD13" s="231" t="s">
        <v>119</v>
      </c>
      <c r="AE13" s="232"/>
      <c r="AF13" s="205" t="str">
        <f>IF(U7="ベア加算","",IF(OR(B13="新加算Ⅰ",B13="新加算Ⅱ",B13="新加算Ⅲ",B13="新加算Ⅳ"),"○",""))</f>
        <v>○</v>
      </c>
      <c r="AG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5" t="str">
        <f>IF(OR(B13="新加算Ⅰ",B13="新加算Ⅱ",B13="新加算Ⅲ",B13="新加算Ⅴ(１)",B13="新加算Ⅴ(３)",B13="新加算Ⅴ(８)"),"○","")</f>
        <v>○</v>
      </c>
      <c r="AJ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5" t="str">
        <f>IF(OR(B13="新加算Ⅰ",B13="新加算Ⅴ(１)",B13="新加算Ⅴ(２)",B13="新加算Ⅴ(５)",B13="新加算Ⅴ(７)",B13="新加算Ⅴ(10)"),"○","")</f>
        <v/>
      </c>
      <c r="AL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208" t="s">
        <v>116</v>
      </c>
      <c r="AR13" s="208"/>
      <c r="AS13" s="208"/>
      <c r="AT13" s="208"/>
      <c r="AU13" s="208"/>
      <c r="AV13" s="208"/>
      <c r="AW13" s="208"/>
      <c r="AX13" s="219" t="s">
        <v>93</v>
      </c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</row>
    <row r="14" spans="2:90" ht="24.75" customHeight="1" thickBot="1">
      <c r="B14" s="223">
        <f>IFERROR(VLOOKUP(B7,【参考】数式用!$A$5:$AB$27,MATCH(B13,【参考】数式用!$B$4:$AB$4,0)+1,FALSE),"")</f>
        <v>0.224</v>
      </c>
      <c r="C14" s="224"/>
      <c r="D14" s="224"/>
      <c r="E14" s="224"/>
      <c r="F14" s="224"/>
      <c r="G14" s="224"/>
      <c r="H14" s="225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9"/>
      <c r="AD14" s="231"/>
      <c r="AE14" s="232"/>
      <c r="AF14" s="206"/>
      <c r="AG14" s="206"/>
      <c r="AH14" s="206"/>
      <c r="AI14" s="206"/>
      <c r="AJ14" s="206"/>
      <c r="AK14" s="206"/>
      <c r="AL14" s="206"/>
      <c r="AM14" s="141"/>
      <c r="AN14" s="4"/>
      <c r="AO14" s="139"/>
      <c r="AQ14" s="208"/>
      <c r="AR14" s="208"/>
      <c r="AS14" s="208"/>
      <c r="AT14" s="208"/>
      <c r="AU14" s="208"/>
      <c r="AV14" s="208"/>
      <c r="AW14" s="208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08" t="s">
        <v>112</v>
      </c>
      <c r="AR16" s="208"/>
      <c r="AS16" s="208"/>
      <c r="AT16" s="208"/>
      <c r="AU16" s="208"/>
      <c r="AV16" s="208"/>
      <c r="AW16" s="208"/>
      <c r="AX16" s="209" t="s">
        <v>100</v>
      </c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08"/>
      <c r="AR17" s="208"/>
      <c r="AS17" s="208"/>
      <c r="AT17" s="208"/>
      <c r="AU17" s="208"/>
      <c r="AV17" s="208"/>
      <c r="AW17" s="208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</row>
    <row r="18" spans="2:80" ht="24.75" customHeight="1">
      <c r="B18" s="165" t="str">
        <f>IFERROR(IF(VLOOKUP(B28,【参考】数式用2!E6:L23,5,FALSE)="","",VLOOKUP(B28,【参考】数式用2!E6:L23,5,FALSE)),"")</f>
        <v>新加算Ⅴ(３)</v>
      </c>
      <c r="C18" s="166"/>
      <c r="D18" s="166"/>
      <c r="E18" s="166"/>
      <c r="F18" s="166"/>
      <c r="G18" s="166"/>
      <c r="H18" s="167"/>
      <c r="I18" s="226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7"/>
      <c r="AD18" s="231" t="s">
        <v>119</v>
      </c>
      <c r="AE18" s="232"/>
      <c r="AF18" s="205" t="str">
        <f>IF(U7="ベア加算","",IF(OR(B18="新加算Ⅰ",B18="新加算Ⅱ",B18="新加算Ⅲ",B18="新加算Ⅳ"),"○",""))</f>
        <v/>
      </c>
      <c r="AG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5" t="str">
        <f>IF(OR(B18="新加算Ⅰ",B18="新加算Ⅱ",B18="新加算Ⅲ",B18="新加算Ⅴ(１)",B18="新加算Ⅴ(３)",B18="新加算Ⅴ(８)"),"○","")</f>
        <v>○</v>
      </c>
      <c r="AJ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5" t="str">
        <f>IF(OR(B18="新加算Ⅰ",B18="新加算Ⅴ(１)",B18="新加算Ⅴ(２)",B18="新加算Ⅴ(５)",B18="新加算Ⅴ(７)",B18="新加算Ⅴ(10)"),"○","")</f>
        <v/>
      </c>
      <c r="AL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208"/>
      <c r="AR18" s="208"/>
      <c r="AS18" s="208"/>
      <c r="AT18" s="208"/>
      <c r="AU18" s="208"/>
      <c r="AV18" s="208"/>
      <c r="AW18" s="208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</row>
    <row r="19" spans="2:80" ht="17.25" customHeight="1">
      <c r="B19" s="183">
        <f>IFERROR(VLOOKUP(B7,【参考】数式用!$A$5:$AB$27,MATCH(B18,【参考】数式用!$B$4:$AB$4,0)+1,FALSE),"")</f>
        <v>0.2</v>
      </c>
      <c r="C19" s="184"/>
      <c r="D19" s="184"/>
      <c r="E19" s="184"/>
      <c r="F19" s="184"/>
      <c r="G19" s="184"/>
      <c r="H19" s="185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30"/>
      <c r="AD19" s="231"/>
      <c r="AE19" s="232"/>
      <c r="AF19" s="207"/>
      <c r="AG19" s="207"/>
      <c r="AH19" s="207"/>
      <c r="AI19" s="207"/>
      <c r="AJ19" s="207"/>
      <c r="AK19" s="207"/>
      <c r="AL19" s="207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9"/>
      <c r="AD20" s="231"/>
      <c r="AE20" s="232"/>
      <c r="AF20" s="206"/>
      <c r="AG20" s="206"/>
      <c r="AH20" s="206"/>
      <c r="AI20" s="206"/>
      <c r="AJ20" s="206"/>
      <c r="AK20" s="206"/>
      <c r="AL20" s="206"/>
      <c r="AM20" s="141"/>
      <c r="AN20" s="4"/>
      <c r="AO20" s="139"/>
      <c r="AP20" s="146"/>
      <c r="AQ20" s="208" t="s">
        <v>113</v>
      </c>
      <c r="AR20" s="208"/>
      <c r="AS20" s="208"/>
      <c r="AT20" s="208"/>
      <c r="AU20" s="208"/>
      <c r="AV20" s="208"/>
      <c r="AW20" s="208"/>
      <c r="AX20" s="219" t="str">
        <f>IFERROR(VLOOKUP(B7,【参考】数式用!AF5:AG27,2,0),"")</f>
        <v>　特定事業所加算ⅠまたはⅡを算定する。</v>
      </c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08"/>
      <c r="AR21" s="208"/>
      <c r="AS21" s="208"/>
      <c r="AT21" s="208"/>
      <c r="AU21" s="208"/>
      <c r="AV21" s="208"/>
      <c r="AW21" s="208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>新加算Ⅴ(６)</v>
      </c>
      <c r="C23" s="166"/>
      <c r="D23" s="166"/>
      <c r="E23" s="166"/>
      <c r="F23" s="166"/>
      <c r="G23" s="166"/>
      <c r="H23" s="167"/>
      <c r="I23" s="22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D23" s="231" t="s">
        <v>119</v>
      </c>
      <c r="AE23" s="232"/>
      <c r="AF23" s="205" t="str">
        <f>IF(U7="ベア加算","",IF(OR(B23="新加算Ⅰ",B23="新加算Ⅱ",B23="新加算Ⅲ",B23="新加算Ⅳ"),"○",""))</f>
        <v/>
      </c>
      <c r="AG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5" t="str">
        <f>IF(OR(B23="新加算Ⅰ",B23="新加算Ⅱ",B23="新加算Ⅲ",B23="新加算Ⅴ(１)",B23="新加算Ⅴ(３)",B23="新加算Ⅴ(８)"),"○","")</f>
        <v/>
      </c>
      <c r="AJ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5" t="str">
        <f>IF(OR(B23="新加算Ⅰ",B23="新加算Ⅴ(１)",B23="新加算Ⅴ(２)",B23="新加算Ⅴ(５)",B23="新加算Ⅴ(７)",B23="新加算Ⅴ(10)"),"○","")</f>
        <v/>
      </c>
      <c r="AL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208" t="s">
        <v>94</v>
      </c>
      <c r="AR23" s="208"/>
      <c r="AS23" s="208"/>
      <c r="AT23" s="208"/>
      <c r="AU23" s="208"/>
      <c r="AV23" s="208"/>
      <c r="AW23" s="208"/>
      <c r="AX23" s="219" t="s">
        <v>59</v>
      </c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</row>
    <row r="24" spans="2:80" ht="24.75" customHeight="1" thickBot="1">
      <c r="B24" s="223">
        <f>IFERROR(VLOOKUP(B7,【参考】数式用!$A$5:$AB$27,MATCH(B23,【参考】数式用!$B$4:$AB$4,0)+1,FALSE),"")</f>
        <v>0.16300000000000001</v>
      </c>
      <c r="C24" s="224"/>
      <c r="D24" s="224"/>
      <c r="E24" s="224"/>
      <c r="F24" s="224"/>
      <c r="G24" s="224"/>
      <c r="H24" s="225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9"/>
      <c r="AD24" s="231"/>
      <c r="AE24" s="232"/>
      <c r="AF24" s="206"/>
      <c r="AG24" s="206"/>
      <c r="AH24" s="206"/>
      <c r="AI24" s="206"/>
      <c r="AJ24" s="206"/>
      <c r="AK24" s="206"/>
      <c r="AL24" s="206"/>
      <c r="AM24" s="141"/>
      <c r="AN24" s="4"/>
      <c r="AO24" s="139"/>
      <c r="AQ24" s="208"/>
      <c r="AR24" s="208"/>
      <c r="AS24" s="208"/>
      <c r="AT24" s="208"/>
      <c r="AU24" s="208"/>
      <c r="AV24" s="208"/>
      <c r="AW24" s="208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>処遇加算Ⅱ特定加算Ⅱベア加算なし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  <mergeCell ref="AJ6:AJ12"/>
    <mergeCell ref="AK6:AK12"/>
    <mergeCell ref="AL6:AL12"/>
    <mergeCell ref="AQ6:AW8"/>
    <mergeCell ref="AX6:CA8"/>
    <mergeCell ref="K9:O9"/>
    <mergeCell ref="P9:T9"/>
    <mergeCell ref="U9:Y9"/>
    <mergeCell ref="Z9:AC9"/>
    <mergeCell ref="AQ10:AW11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5" t="s">
        <v>9</v>
      </c>
      <c r="B2" s="278" t="s">
        <v>10</v>
      </c>
      <c r="C2" s="279"/>
      <c r="D2" s="279"/>
      <c r="E2" s="280"/>
      <c r="F2" s="281" t="s">
        <v>11</v>
      </c>
      <c r="G2" s="282"/>
      <c r="H2" s="283"/>
      <c r="I2" s="275" t="s">
        <v>12</v>
      </c>
      <c r="J2" s="284"/>
      <c r="K2" s="286" t="s">
        <v>13</v>
      </c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8"/>
      <c r="AC2" s="272" t="s">
        <v>14</v>
      </c>
      <c r="AD2" s="12"/>
      <c r="AF2" s="266" t="s">
        <v>51</v>
      </c>
      <c r="AG2" s="269" t="s">
        <v>15</v>
      </c>
      <c r="AJ2" s="254" t="s">
        <v>185</v>
      </c>
      <c r="AK2" s="257" t="s">
        <v>186</v>
      </c>
      <c r="AL2" s="258"/>
      <c r="AM2" s="259"/>
    </row>
    <row r="3" spans="1:39" ht="26.25" customHeight="1" thickBot="1">
      <c r="A3" s="276"/>
      <c r="B3" s="289" t="s">
        <v>18</v>
      </c>
      <c r="C3" s="290"/>
      <c r="D3" s="290"/>
      <c r="E3" s="291"/>
      <c r="F3" s="289" t="s">
        <v>19</v>
      </c>
      <c r="G3" s="290"/>
      <c r="H3" s="291"/>
      <c r="I3" s="277"/>
      <c r="J3" s="285"/>
      <c r="K3" s="292" t="s">
        <v>20</v>
      </c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4"/>
      <c r="AC3" s="273"/>
      <c r="AD3" s="12"/>
      <c r="AF3" s="267"/>
      <c r="AG3" s="270"/>
      <c r="AJ3" s="255"/>
      <c r="AK3" s="260"/>
      <c r="AL3" s="261"/>
      <c r="AM3" s="262"/>
    </row>
    <row r="4" spans="1:39" ht="19.5" customHeight="1" thickBot="1">
      <c r="A4" s="277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74"/>
      <c r="AD4" s="12"/>
      <c r="AF4" s="268"/>
      <c r="AG4" s="271"/>
      <c r="AJ4" s="256"/>
      <c r="AK4" s="263"/>
      <c r="AL4" s="264"/>
      <c r="AM4" s="26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6" t="s">
        <v>10</v>
      </c>
      <c r="C3" s="295" t="s">
        <v>11</v>
      </c>
      <c r="D3" s="295" t="s">
        <v>12</v>
      </c>
      <c r="E3" s="295" t="s">
        <v>17</v>
      </c>
      <c r="F3" s="297" t="s">
        <v>91</v>
      </c>
      <c r="G3" s="295" t="s">
        <v>97</v>
      </c>
      <c r="H3" s="295"/>
      <c r="I3" s="295" t="s">
        <v>98</v>
      </c>
      <c r="J3" s="295"/>
      <c r="K3" s="295" t="s">
        <v>99</v>
      </c>
      <c r="L3" s="295"/>
      <c r="M3" s="300" t="s">
        <v>75</v>
      </c>
      <c r="N3" s="300" t="s">
        <v>76</v>
      </c>
      <c r="O3" s="300" t="s">
        <v>77</v>
      </c>
      <c r="P3" s="300" t="s">
        <v>78</v>
      </c>
      <c r="Q3" s="300" t="s">
        <v>79</v>
      </c>
      <c r="R3" s="300" t="s">
        <v>80</v>
      </c>
      <c r="S3" s="300" t="s">
        <v>81</v>
      </c>
    </row>
    <row r="4" spans="2:19">
      <c r="B4" s="296"/>
      <c r="C4" s="295"/>
      <c r="D4" s="295"/>
      <c r="E4" s="295"/>
      <c r="F4" s="298"/>
      <c r="G4" s="295"/>
      <c r="H4" s="295"/>
      <c r="I4" s="295"/>
      <c r="J4" s="295"/>
      <c r="K4" s="295"/>
      <c r="L4" s="295"/>
      <c r="M4" s="300"/>
      <c r="N4" s="300"/>
      <c r="O4" s="300"/>
      <c r="P4" s="300"/>
      <c r="Q4" s="300"/>
      <c r="R4" s="300"/>
      <c r="S4" s="300"/>
    </row>
    <row r="5" spans="2:19">
      <c r="B5" s="296"/>
      <c r="C5" s="295"/>
      <c r="D5" s="295"/>
      <c r="E5" s="295"/>
      <c r="F5" s="299"/>
      <c r="G5" s="295"/>
      <c r="H5" s="295"/>
      <c r="I5" s="295"/>
      <c r="J5" s="295"/>
      <c r="K5" s="295"/>
      <c r="L5" s="295"/>
      <c r="M5" s="300"/>
      <c r="N5" s="300"/>
      <c r="O5" s="300"/>
      <c r="P5" s="300"/>
      <c r="Q5" s="300"/>
      <c r="R5" s="300"/>
      <c r="S5" s="300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S3:S5"/>
    <mergeCell ref="M3:M5"/>
    <mergeCell ref="N3:N5"/>
    <mergeCell ref="O3:O5"/>
    <mergeCell ref="P3:P5"/>
    <mergeCell ref="Q3:Q5"/>
    <mergeCell ref="R3:R5"/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</worksheet>
</file>