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理係\府・他市照会\経営比較分析表\R6\05 HP掲載\01 起案\"/>
    </mc:Choice>
  </mc:AlternateContent>
  <workbookProtection workbookAlgorithmName="SHA-512" workbookHashValue="gvoiFK0Ia1Sl7zurYTOdUqX6UTMbxh06HplNqOZfM7Q1UyfcPAIF3mb6RYNlSmGzpYpql0zpAKQL2LLtjhttNQ==" workbookSaltValue="MVYyy37VQoAyEl4zMUs8wA==" workbookSpinCount="100000" lockStructure="1"/>
  <bookViews>
    <workbookView xWindow="0" yWindow="0" windowWidth="23040" windowHeight="921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<sst xmlns="http://schemas.openxmlformats.org/spreadsheetml/2006/main" count="228" uniqueCount="113">
  <si>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</si>
  <si>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</si>
  <si>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</si>
  <si>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</si>
  <si>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</si>
  <si>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</si>
  <si>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</si>
  <si>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</si>
  <si>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</si>
  <si>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</si>
  <si>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</si>
  <si>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</si>
  <si>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</si>
  <si>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</si>
  <si>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</si>
  <si>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</si>
  <si>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</si>
  <si>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</si>
  <si>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</si>
  <si>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</si>
  <si>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</si>
  <si>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</si>
  <si>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</si>
  <si>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</si>
  <si>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</si>
  <si>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</si>
  <si>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</si>
  <si>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</si>
  <si>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</si>
  <si>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</si>
  <si>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</si>
  <si>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</si>
  <si>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</si>
  <si>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</si>
  <si>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</si>
  <si>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</si>
  <si>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</si>
  <si>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</si>
  <si>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</si>
  <si>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</si>
  <si>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</si>
  <si>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</si>
  <si>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</si>
  <si>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</si>
  <si>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</si>
  <si>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</si>
  <si>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</si>
  <si>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</si>
  <si>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</si>
  <si>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</si>
  <si>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</si>
  <si>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</si>
  <si>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</si>
  <si>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</si>
  <si>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</si>
  <si>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</si>
  <si>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</si>
  <si>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</si>
  <si>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</si>
  <si>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</si>
  <si>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</si>
  <si>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</si>
  <si>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</si>
  <si>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</si>
  <si>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</si>
  <si>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</si>
  <si>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</si>
  <si>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</si>
  <si>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</si>
  <si>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</si>
  <si>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</si>
  <si>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</si>
  <si>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</si>
  <si>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</si>
  <si>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</si>
  <si>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</si>
  <si>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</si>
  <si>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</si>
  <si>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</si>
  <si>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</si>
  <si>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</si>
  <si>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</si>
  <si>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</si>
  <si>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</si>
  <si>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</si>
  <si>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</si>
  <si>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</si>
  <si>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</si>
  <si>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</si>
  <si>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</si>
  <si>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</si>
  <si>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</si>
  <si>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</si>
  <si>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</si>
  <si>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</si>
  <si>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</si>
  <si>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</si>
  <si>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</si>
  <si>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</si>
  <si>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</si>
  <si>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</si>
  <si>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</si>
  <si>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</si>
  <si>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</si>
  <si>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</si>
  <si>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</si>
  <si>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</si>
  <si>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</si>
  <si>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</si>
  <si>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</si>
  <si>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①経常収支比率は、100%を上回っており、単年度収支は黒字を維持している。
　③流動比率は、工事負担金収入の減少により、令和4年度は一旦減少した。令和5年度は新たな継続事業の開始に伴い、多額の工事負担金の収入により、流動比率は増加に転じた。その結果、令和5年度には類似団体平均値を上回り、短期的な支払能力について問題はないと考えている。
　④企業債残高対給水収益比率は令和元年度に100％を下回った。その後も、必要な投資を行いながら低水準に抑えられており、健全な経営ができているものと考えている。
　⑤料金回収率は、令和4年度を除き100%を上回っており、事業に必要な費用を給水収益で賄えている。なお、令和4年度は減免による影響で100%を下回った。
　⑥令和5年度の給水原価は有収率の低下を受水費の増加で補ったこと等により、微増したものの、類似団体平均値を下回る水準となっており、効率的な運営が行われていると言える。
　⑦施設利用率は過去5年継続して類似団体平均値を上回っており、施設を効率的に利用できていると言える。ただし、将来においては人口減少による給水収益の減少や更新需要の増加が予想されることから、施設規模の適正化や効率的・効果的な施設更新を実施するために、施設更新計画や水道事業ビジョン・経営戦略を策定・運用している。
　⑧有収率は微減したものの、過去5年間継続して類似団体平均値を上回っており、94%超となっている。今後も高水準を継続できるよう施設管理を行う。</t>
    <rPh sb="47" eb="52">
      <t>コウジフタンキン</t>
    </rPh>
    <rPh sb="52" eb="54">
      <t>シュウニュウ</t>
    </rPh>
    <rPh sb="55" eb="57">
      <t>ゲンショウ</t>
    </rPh>
    <rPh sb="91" eb="92">
      <t>トモナ</t>
    </rPh>
    <rPh sb="335" eb="337">
      <t>キュウスイ</t>
    </rPh>
    <rPh sb="337" eb="339">
      <t>ゲンカ</t>
    </rPh>
    <rPh sb="340" eb="343">
      <t>ユウシュウリツ</t>
    </rPh>
    <rPh sb="344" eb="346">
      <t>テイカ</t>
    </rPh>
    <rPh sb="347" eb="350">
      <t>ジュスイヒ</t>
    </rPh>
    <rPh sb="351" eb="353">
      <t>ゾウカ</t>
    </rPh>
    <rPh sb="354" eb="355">
      <t>オギナ</t>
    </rPh>
    <rPh sb="359" eb="360">
      <t>ナド</t>
    </rPh>
    <rPh sb="573" eb="575">
      <t>ビゲン</t>
    </rPh>
    <phoneticPr fontId="4"/>
  </si>
  <si>
    <t>　①有形固定資産減価償却率は、類似団体平均値の推移と同様に微増の傾向であるが、類似団体平均値より低水準で推移しており、計画的に施設更新を行っている結果、類似団体より老朽化は進んでいないと言える。
　②管路経年化率も微増傾向ではあるが、類似団体平均値より低水準で推移しており、類似団体と比較すると管路の老朽化は進んでいないと言える。
　③管路更新率について、老朽管の更新は水道施設更新計画に基づいて進めている。令和5年度に当計画の見直しを行った結果、令和4年度に対し、0.12ポイント減少したものの、引き続き類似団体平均値を上回っている。今後も継続・計画的に老朽管の更新を適時適切に行う。</t>
    <rPh sb="210" eb="211">
      <t>トウ</t>
    </rPh>
    <rPh sb="214" eb="216">
      <t>ミナオ</t>
    </rPh>
    <phoneticPr fontId="4"/>
  </si>
  <si>
    <t>　令和2年度以降、企業債を財源に管路等の更新を行っている中で、企業債残高対給水収益比率は100%を下回る低水準を維持しており、健全な状態と言える。また、流動比率も200%超の水準を維持しており、かつ経常収支比率も100%を上回っていることから、現時点において経営の健全性・効率性に問題はないと考えている。
　管路の更新投資については、令和3年度に見直した水道施設更新計画に基づき、老朽管の更新と耐震化を効率的、効果的に進めており、今後も計画的に取り組んでいく。
　また、今後も令和5年3月に改定した水道事業ビジョン・経営戦略に基づき、計画的な更新投資を行うとともに、より一層の経営の効率化を行いながら適正に財源を確保するなど、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</si>
</sst>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1.18</c:v>
                </c:pt>
                <c:pt idx="2">
                  <c:v>0.78</c:v>
                </c:pt>
                <c:pt idx="3">
                  <c:v>0.91</c:v>
                </c:pt>
                <c:pt idx="4">
                  <c:v>0.79</c:v>
                </c:pt>
              </c:numCache>
            </c:numRef>
          </c:val>
          <c:extLst>
            <c:ext xmlns:c16="http://schemas.microsoft.com/office/drawing/2014/chart" uri="{C3380CC4-5D6E-409C-BE32-E72D297353CC}">
              <c16:uniqueId val="{00000000-5FA4-437D-908C-AE91683F6D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5FA4-437D-908C-AE91683F6D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74.430000000000007</c:v>
                </c:pt>
                <c:pt idx="1">
                  <c:v>76.5</c:v>
                </c:pt>
                <c:pt idx="2">
                  <c:v>75.67</c:v>
                </c:pt>
                <c:pt idx="3">
                  <c:v>75.319999999999993</c:v>
                </c:pt>
                <c:pt idx="4">
                  <c:v>75.66</c:v>
                </c:pt>
              </c:numCache>
            </c:numRef>
          </c:val>
          <c:extLst>
            <c:ext xmlns:c16="http://schemas.microsoft.com/office/drawing/2014/chart" uri="{C3380CC4-5D6E-409C-BE32-E72D297353CC}">
              <c16:uniqueId val="{00000000-CC89-4FA3-BCCB-4BC96E5667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CC89-4FA3-BCCB-4BC96E5667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94.7</c:v>
                </c:pt>
                <c:pt idx="1">
                  <c:v>95.03</c:v>
                </c:pt>
                <c:pt idx="2">
                  <c:v>95.29</c:v>
                </c:pt>
                <c:pt idx="3">
                  <c:v>95.24</c:v>
                </c:pt>
                <c:pt idx="4">
                  <c:v>94.28</c:v>
                </c:pt>
              </c:numCache>
            </c:numRef>
          </c:val>
          <c:extLst>
            <c:ext xmlns:c16="http://schemas.microsoft.com/office/drawing/2014/chart" uri="{C3380CC4-5D6E-409C-BE32-E72D297353CC}">
              <c16:uniqueId val="{00000000-9022-416F-8C19-0DD60D3AE7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9022-416F-8C19-0DD60D3AE7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117.71</c:v>
                </c:pt>
                <c:pt idx="1">
                  <c:v>115.81</c:v>
                </c:pt>
                <c:pt idx="2">
                  <c:v>113.8</c:v>
                </c:pt>
                <c:pt idx="3">
                  <c:v>114.12</c:v>
                </c:pt>
                <c:pt idx="4">
                  <c:v>112.41</c:v>
                </c:pt>
              </c:numCache>
            </c:numRef>
          </c:val>
          <c:extLst>
            <c:ext xmlns:c16="http://schemas.microsoft.com/office/drawing/2014/chart" uri="{C3380CC4-5D6E-409C-BE32-E72D297353CC}">
              <c16:uniqueId val="{00000000-B763-4FDA-8145-F20A1BB7F6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B763-4FDA-8145-F20A1BB7F6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46.94</c:v>
                </c:pt>
                <c:pt idx="1">
                  <c:v>46.97</c:v>
                </c:pt>
                <c:pt idx="2">
                  <c:v>48.28</c:v>
                </c:pt>
                <c:pt idx="3">
                  <c:v>49.31</c:v>
                </c:pt>
                <c:pt idx="4">
                  <c:v>50.18</c:v>
                </c:pt>
              </c:numCache>
            </c:numRef>
          </c:val>
          <c:extLst>
            <c:ext xmlns:c16="http://schemas.microsoft.com/office/drawing/2014/chart" uri="{C3380CC4-5D6E-409C-BE32-E72D297353CC}">
              <c16:uniqueId val="{00000000-419E-430D-8FA6-C27B620946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419E-430D-8FA6-C27B620946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15.63</c:v>
                </c:pt>
                <c:pt idx="1">
                  <c:v>16.73</c:v>
                </c:pt>
                <c:pt idx="2">
                  <c:v>19.73</c:v>
                </c:pt>
                <c:pt idx="3">
                  <c:v>20.78</c:v>
                </c:pt>
                <c:pt idx="4">
                  <c:v>21.33</c:v>
                </c:pt>
              </c:numCache>
            </c:numRef>
          </c:val>
          <c:extLst>
            <c:ext xmlns:c16="http://schemas.microsoft.com/office/drawing/2014/chart" uri="{C3380CC4-5D6E-409C-BE32-E72D297353CC}">
              <c16:uniqueId val="{00000000-9E9A-49BD-A9E4-CFAA4AB353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9E9A-49BD-A9E4-CFAA4AB353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6-4C72-9251-8F65522D0D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2076-4C72-9251-8F65522D0D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264.11</c:v>
                </c:pt>
                <c:pt idx="1">
                  <c:v>247.2</c:v>
                </c:pt>
                <c:pt idx="2">
                  <c:v>284.02999999999997</c:v>
                </c:pt>
                <c:pt idx="3">
                  <c:v>279.14</c:v>
                </c:pt>
                <c:pt idx="4">
                  <c:v>303.49</c:v>
                </c:pt>
              </c:numCache>
            </c:numRef>
          </c:val>
          <c:extLst>
            <c:ext xmlns:c16="http://schemas.microsoft.com/office/drawing/2014/chart" uri="{C3380CC4-5D6E-409C-BE32-E72D297353CC}">
              <c16:uniqueId val="{00000000-8279-45F9-95A2-6559F277CF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8279-45F9-95A2-6559F277CF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89.87</c:v>
                </c:pt>
                <c:pt idx="1">
                  <c:v>87.74</c:v>
                </c:pt>
                <c:pt idx="2">
                  <c:v>83.14</c:v>
                </c:pt>
                <c:pt idx="3">
                  <c:v>84.58</c:v>
                </c:pt>
                <c:pt idx="4">
                  <c:v>78.540000000000006</c:v>
                </c:pt>
              </c:numCache>
            </c:numRef>
          </c:val>
          <c:extLst>
            <c:ext xmlns:c16="http://schemas.microsoft.com/office/drawing/2014/chart" uri="{C3380CC4-5D6E-409C-BE32-E72D297353CC}">
              <c16:uniqueId val="{00000000-3332-4B19-BCD2-C782023205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3332-4B19-BCD2-C782023205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106.79</c:v>
                </c:pt>
                <c:pt idx="1">
                  <c:v>103.57</c:v>
                </c:pt>
                <c:pt idx="2">
                  <c:v>105.36</c:v>
                </c:pt>
                <c:pt idx="3">
                  <c:v>99.6</c:v>
                </c:pt>
                <c:pt idx="4">
                  <c:v>103.99</c:v>
                </c:pt>
              </c:numCache>
            </c:numRef>
          </c:val>
          <c:extLst>
            <c:ext xmlns:c16="http://schemas.microsoft.com/office/drawing/2014/chart" uri="{C3380CC4-5D6E-409C-BE32-E72D297353CC}">
              <c16:uniqueId val="{00000000-B96F-46B2-94F9-DC2A7C6C9E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B96F-46B2-94F9-DC2A7C6C9E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139.52000000000001</c:v>
                </c:pt>
                <c:pt idx="1">
                  <c:v>139.25</c:v>
                </c:pt>
                <c:pt idx="2">
                  <c:v>140.80000000000001</c:v>
                </c:pt>
                <c:pt idx="3">
                  <c:v>143.03</c:v>
                </c:pt>
                <c:pt idx="4">
                  <c:v>144.81</c:v>
                </c:pt>
              </c:numCache>
            </c:numRef>
          </c:val>
          <c:extLst>
            <c:ext xmlns:c16="http://schemas.microsoft.com/office/drawing/2014/chart" uri="{C3380CC4-5D6E-409C-BE32-E72D297353CC}">
              <c16:uniqueId val="{00000000-FB35-4936-A67D-4A5F8A6077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FB35-4936-A67D-4A5F8A6077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1" t="str">
        <f>データ!H6</f>
        <v>大阪府　茨木市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285715</v>
      </c>
      <c r="AM8" s="44"/>
      <c r="AN8" s="44"/>
      <c r="AO8" s="44"/>
      <c r="AP8" s="44"/>
      <c r="AQ8" s="44"/>
      <c r="AR8" s="44"/>
      <c r="AS8" s="44"/>
      <c r="AT8" s="45">
        <f>データ!$S$6</f>
        <v>76.489999999999995</v>
      </c>
      <c r="AU8" s="46"/>
      <c r="AV8" s="46"/>
      <c r="AW8" s="46"/>
      <c r="AX8" s="46"/>
      <c r="AY8" s="46"/>
      <c r="AZ8" s="46"/>
      <c r="BA8" s="46"/>
      <c r="BB8" s="47">
        <f>データ!$T$6</f>
        <v>3735.32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5">
      <c r="A10" s="2"/>
      <c r="B10" s="45" t="str">
        <f>データ!$N$6</f>
        <v>-</v>
      </c>
      <c r="C10" s="46"/>
      <c r="D10" s="46"/>
      <c r="E10" s="46"/>
      <c r="F10" s="46"/>
      <c r="G10" s="46"/>
      <c r="H10" s="46"/>
      <c r="I10" s="45">
        <f>データ!$O$6</f>
        <v>88.96</v>
      </c>
      <c r="J10" s="46"/>
      <c r="K10" s="46"/>
      <c r="L10" s="46"/>
      <c r="M10" s="46"/>
      <c r="N10" s="46"/>
      <c r="O10" s="74"/>
      <c r="P10" s="47">
        <f>データ!$P$6</f>
        <v>99.86</v>
      </c>
      <c r="Q10" s="47"/>
      <c r="R10" s="47"/>
      <c r="S10" s="47"/>
      <c r="T10" s="47"/>
      <c r="U10" s="47"/>
      <c r="V10" s="47"/>
      <c r="W10" s="44">
        <f>データ!$Q$6</f>
        <v>2035</v>
      </c>
      <c r="X10" s="44"/>
      <c r="Y10" s="44"/>
      <c r="Z10" s="44"/>
      <c r="AA10" s="44"/>
      <c r="AB10" s="44"/>
      <c r="AC10" s="44"/>
      <c r="AD10" s="2"/>
      <c r="AE10" s="2"/>
      <c r="AF10" s="2"/>
      <c r="AG10" s="2"/>
      <c r="AH10" s="2"/>
      <c r="AI10" s="2"/>
      <c r="AJ10" s="2"/>
      <c r="AK10" s="2"/>
      <c r="AL10" s="44">
        <f>データ!$U$6</f>
        <v>285330</v>
      </c>
      <c r="AM10" s="44"/>
      <c r="AN10" s="44"/>
      <c r="AO10" s="44"/>
      <c r="AP10" s="44"/>
      <c r="AQ10" s="44"/>
      <c r="AR10" s="44"/>
      <c r="AS10" s="44"/>
      <c r="AT10" s="45">
        <f>データ!$V$6</f>
        <v>47.29</v>
      </c>
      <c r="AU10" s="46"/>
      <c r="AV10" s="46"/>
      <c r="AW10" s="46"/>
      <c r="AX10" s="46"/>
      <c r="AY10" s="46"/>
      <c r="AZ10" s="46"/>
      <c r="BA10" s="46"/>
      <c r="BB10" s="47">
        <f>データ!$W$6</f>
        <v>6033.62</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2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65wOuxRGAdiOxrG+xm4PwWFPjR9skCWPE5X/jHTcrUjFIZL1HH2V8B5UTt9u1R/FCvhgNCcCGWODQOaqbQBhA==" saltValue="NI7P3IgapRshQB4iUean5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2023</v>
      </c>
      <c r="C6" s="20">
        <f t="shared" ref="C6:W6" si="3">C7</f>
        <v>272116</v>
      </c>
      <c r="D6" s="20">
        <f t="shared" si="3"/>
        <v>46</v>
      </c>
      <c r="E6" s="20">
        <f t="shared" si="3"/>
        <v>1</v>
      </c>
      <c r="F6" s="20">
        <f t="shared" si="3"/>
        <v>0</v>
      </c>
      <c r="G6" s="20">
        <f t="shared" si="3"/>
        <v>1</v>
      </c>
      <c r="H6" s="20" t="str">
        <f t="shared" si="3"/>
        <v>大阪府　茨木市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88.96</v>
      </c>
      <c r="P6" s="21">
        <f t="shared" si="3"/>
        <v>99.86</v>
      </c>
      <c r="Q6" s="21">
        <f t="shared" si="3"/>
        <v>2035</v>
      </c>
      <c r="R6" s="21">
        <f t="shared" si="3"/>
        <v>285715</v>
      </c>
      <c r="S6" s="21">
        <f t="shared" si="3"/>
        <v>76.489999999999995</v>
      </c>
      <c r="T6" s="21">
        <f t="shared" si="3"/>
        <v>3735.32</v>
      </c>
      <c r="U6" s="21">
        <f t="shared" si="3"/>
        <v>285330</v>
      </c>
      <c r="V6" s="21">
        <f t="shared" si="3"/>
        <v>47.29</v>
      </c>
      <c r="W6" s="21">
        <f t="shared" si="3"/>
        <v>6033.62</v>
      </c>
      <c r="X6" s="22">
        <f>IF(X7="",NA(),X7)</f>
        <v>117.71</v>
      </c>
      <c r="Y6" s="22">
        <f t="shared" ref="Y6:AG6" si="4">IF(Y7="",NA(),Y7)</f>
        <v>115.81</v>
      </c>
      <c r="Z6" s="22">
        <f t="shared" si="4"/>
        <v>113.8</v>
      </c>
      <c r="AA6" s="22">
        <f t="shared" si="4"/>
        <v>114.12</v>
      </c>
      <c r="AB6" s="22">
        <f t="shared" si="4"/>
        <v>112.41</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264.11</v>
      </c>
      <c r="AU6" s="22">
        <f t="shared" ref="AU6:BC6" si="6">IF(AU7="",NA(),AU7)</f>
        <v>247.2</v>
      </c>
      <c r="AV6" s="22">
        <f t="shared" si="6"/>
        <v>284.02999999999997</v>
      </c>
      <c r="AW6" s="22">
        <f t="shared" si="6"/>
        <v>279.14</v>
      </c>
      <c r="AX6" s="22">
        <f t="shared" si="6"/>
        <v>303.49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89.87</v>
      </c>
      <c r="BF6" s="22">
        <f t="shared" ref="BF6:BN6" si="7">IF(BF7="",NA(),BF7)</f>
        <v>87.74</v>
      </c>
      <c r="BG6" s="22">
        <f t="shared" si="7"/>
        <v>83.14</v>
      </c>
      <c r="BH6" s="22">
        <f t="shared" si="7"/>
        <v>84.58</v>
      </c>
      <c r="BI6" s="22">
        <f t="shared" si="7"/>
        <v>78.540000000000006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106.79</v>
      </c>
      <c r="BQ6" s="22">
        <f t="shared" ref="BQ6:BY6" si="8">IF(BQ7="",NA(),BQ7)</f>
        <v>103.57</v>
      </c>
      <c r="BR6" s="22">
        <f t="shared" si="8"/>
        <v>105.36</v>
      </c>
      <c r="BS6" s="22">
        <f t="shared" si="8"/>
        <v>99.6</v>
      </c>
      <c r="BT6" s="22">
        <f t="shared" si="8"/>
        <v>103.99</v>
      </c>
      <c r="BU6" s="22">
        <f t="shared" si="8"/>
        <v>106.11</v>
      </c>
      <c r="BV6" s="22">
        <f t="shared" si="8"/>
        <v>103.75</v>
      </c>
      <c r="BW6" s="22">
        <f t="shared" si="8"/>
        <v>105.3</v>
      </c>
      <c r="BX6" s="22">
        <f t="shared" si="8"/>
        <v>99.41</v>
      </c>
      <c r="BY6" s="22">
        <f t="shared" si="8"/>
        <v>101.11</v>
      </c>
      <c r="BZ6" s="21" t="str">
        <f>IF(BZ7="","",IF(BZ7="-","【-】","【"&amp;SUBSTITUTE(TEXT(BZ7,"#,##0.00"),"-","△")&amp;"】"))</f>
        <v>【97.82】</v>
      </c>
      <c r="CA6" s="22">
        <f>IF(CA7="",NA(),CA7)</f>
        <v>139.52000000000001</v>
      </c>
      <c r="CB6" s="22">
        <f t="shared" ref="CB6:CJ6" si="9">IF(CB7="",NA(),CB7)</f>
        <v>139.25</v>
      </c>
      <c r="CC6" s="22">
        <f t="shared" si="9"/>
        <v>140.80000000000001</v>
      </c>
      <c r="CD6" s="22">
        <f t="shared" si="9"/>
        <v>143.03</v>
      </c>
      <c r="CE6" s="22">
        <f t="shared" si="9"/>
        <v>144.81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74.430000000000007</v>
      </c>
      <c r="CM6" s="22">
        <f t="shared" ref="CM6:CU6" si="10">IF(CM7="",NA(),CM7)</f>
        <v>76.5</v>
      </c>
      <c r="CN6" s="22">
        <f t="shared" si="10"/>
        <v>75.67</v>
      </c>
      <c r="CO6" s="22">
        <f t="shared" si="10"/>
        <v>75.319999999999993</v>
      </c>
      <c r="CP6" s="22">
        <f t="shared" si="10"/>
        <v>75.66</v>
      </c>
      <c r="CQ6" s="22">
        <f t="shared" si="10"/>
        <v>61.71</v>
      </c>
      <c r="CR6" s="22">
        <f t="shared" si="10"/>
        <v>63.12</v>
      </c>
      <c r="CS6" s="22">
        <f t="shared" si="10"/>
        <v>62.57</v>
      </c>
      <c r="CT6" s="22">
        <f t="shared" si="10"/>
        <v>61.56</v>
      </c>
      <c r="CU6" s="22">
        <f t="shared" si="10"/>
        <v>60.84</v>
      </c>
      <c r="CV6" s="21" t="str">
        <f>IF(CV7="","",IF(CV7="-","【-】","【"&amp;SUBSTITUTE(TEXT(CV7,"#,##0.00"),"-","△")&amp;"】"))</f>
        <v>【59.81】</v>
      </c>
      <c r="CW6" s="22">
        <f>IF(CW7="",NA(),CW7)</f>
        <v>94.7</v>
      </c>
      <c r="CX6" s="22">
        <f t="shared" ref="CX6:DF6" si="11">IF(CX7="",NA(),CX7)</f>
        <v>95.03</v>
      </c>
      <c r="CY6" s="22">
        <f t="shared" si="11"/>
        <v>95.29</v>
      </c>
      <c r="CZ6" s="22">
        <f t="shared" si="11"/>
        <v>95.24</v>
      </c>
      <c r="DA6" s="22">
        <f t="shared" si="11"/>
        <v>94.28</v>
      </c>
      <c r="DB6" s="22">
        <f t="shared" si="11"/>
        <v>90.03</v>
      </c>
      <c r="DC6" s="22">
        <f t="shared" si="11"/>
        <v>90.09</v>
      </c>
      <c r="DD6" s="22">
        <f t="shared" si="11"/>
        <v>90.21</v>
      </c>
      <c r="DE6" s="22">
        <f t="shared" si="11"/>
        <v>90.11</v>
      </c>
      <c r="DF6" s="22">
        <f t="shared" si="11"/>
        <v>89.73</v>
      </c>
      <c r="DG6" s="21" t="str">
        <f>IF(DG7="","",IF(DG7="-","【-】","【"&amp;SUBSTITUTE(TEXT(DG7,"#,##0.00"),"-","△")&amp;"】"))</f>
        <v>【89.42】</v>
      </c>
      <c r="DH6" s="22">
        <f>IF(DH7="",NA(),DH7)</f>
        <v>46.94</v>
      </c>
      <c r="DI6" s="22">
        <f t="shared" ref="DI6:DQ6" si="12">IF(DI7="",NA(),DI7)</f>
        <v>46.97</v>
      </c>
      <c r="DJ6" s="22">
        <f t="shared" si="12"/>
        <v>48.28</v>
      </c>
      <c r="DK6" s="22">
        <f t="shared" si="12"/>
        <v>49.31</v>
      </c>
      <c r="DL6" s="22">
        <f t="shared" si="12"/>
        <v>50.18</v>
      </c>
      <c r="DM6" s="22">
        <f t="shared" si="12"/>
        <v>49.6</v>
      </c>
      <c r="DN6" s="22">
        <f t="shared" si="12"/>
        <v>50.31</v>
      </c>
      <c r="DO6" s="22">
        <f t="shared" si="12"/>
        <v>50.74</v>
      </c>
      <c r="DP6" s="22">
        <f t="shared" si="12"/>
        <v>51.49</v>
      </c>
      <c r="DQ6" s="22">
        <f t="shared" si="12"/>
        <v>51.94</v>
      </c>
      <c r="DR6" s="21" t="str">
        <f>IF(DR7="","",IF(DR7="-","【-】","【"&amp;SUBSTITUTE(TEXT(DR7,"#,##0.00"),"-","△")&amp;"】"))</f>
        <v>【52.02】</v>
      </c>
      <c r="DS6" s="22">
        <f>IF(DS7="",NA(),DS7)</f>
        <v>15.63</v>
      </c>
      <c r="DT6" s="22">
        <f t="shared" ref="DT6:EB6" si="13">IF(DT7="",NA(),DT7)</f>
        <v>16.73</v>
      </c>
      <c r="DU6" s="22">
        <f t="shared" si="13"/>
        <v>19.73</v>
      </c>
      <c r="DV6" s="22">
        <f t="shared" si="13"/>
        <v>20.78</v>
      </c>
      <c r="DW6" s="22">
        <f t="shared" si="13"/>
        <v>21.33</v>
      </c>
      <c r="DX6" s="22">
        <f t="shared" si="13"/>
        <v>20.49</v>
      </c>
      <c r="DY6" s="22">
        <f t="shared" si="13"/>
        <v>21.34</v>
      </c>
      <c r="DZ6" s="22">
        <f t="shared" si="13"/>
        <v>23.27</v>
      </c>
      <c r="EA6" s="22">
        <f t="shared" si="13"/>
        <v>25.18</v>
      </c>
      <c r="EB6" s="22">
        <f t="shared" si="13"/>
        <v>26.52</v>
      </c>
      <c r="EC6" s="21" t="str">
        <f>IF(EC7="","",IF(EC7="-","【-】","【"&amp;SUBSTITUTE(TEXT(EC7,"#,##0.00"),"-","△")&amp;"】"))</f>
        <v>【25.37】</v>
      </c>
      <c r="ED6" s="22">
        <f>IF(ED7="",NA(),ED7)</f>
        <v>0.75</v>
      </c>
      <c r="EE6" s="22">
        <f t="shared" ref="EE6:EM6" si="14">IF(EE7="",NA(),EE7)</f>
        <v>1.18</v>
      </c>
      <c r="EF6" s="22">
        <f t="shared" si="14"/>
        <v>0.78</v>
      </c>
      <c r="EG6" s="22">
        <f t="shared" si="14"/>
        <v>0.91</v>
      </c>
      <c r="EH6" s="22">
        <f t="shared" si="14"/>
        <v>0.79</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5">
      <c r="A7" s="15"/>
      <c r="B7" s="24">
        <v>2023</v>
      </c>
      <c r="C7" s="24">
        <v>272116</v>
      </c>
      <c r="D7" s="24">
        <v>46</v>
      </c>
      <c r="E7" s="24">
        <v>1</v>
      </c>
      <c r="F7" s="24">
        <v>0</v>
      </c>
      <c r="G7" s="24">
        <v>1</v>
      </c>
      <c r="H7" s="24" t="s">
        <v>93</v>
      </c>
      <c r="I7" s="24" t="s">
        <v>94</v>
      </c>
      <c r="J7" s="24" t="s">
        <v>95</v>
      </c>
      <c r="K7" s="24" t="s">
        <v>96</v>
      </c>
      <c r="L7" s="24" t="s">
        <v>97</v>
      </c>
      <c r="M7" s="24" t="s">
        <v>98</v>
      </c>
      <c r="N7" s="25" t="s">
        <v>99</v>
      </c>
      <c r="O7" s="25">
        <v>88.96</v>
      </c>
      <c r="P7" s="25">
        <v>99.86</v>
      </c>
      <c r="Q7" s="25">
        <v>2035</v>
      </c>
      <c r="R7" s="25">
        <v>285715</v>
      </c>
      <c r="S7" s="25">
        <v>76.489999999999995</v>
      </c>
      <c r="T7" s="25">
        <v>3735.32</v>
      </c>
      <c r="U7" s="25">
        <v>285330</v>
      </c>
      <c r="V7" s="25">
        <v>47.29</v>
      </c>
      <c r="W7" s="25">
        <v>6033.62</v>
      </c>
      <c r="X7" s="25">
        <v>117.71</v>
      </c>
      <c r="Y7" s="25">
        <v>115.81</v>
      </c>
      <c r="Z7" s="25">
        <v>113.8</v>
      </c>
      <c r="AA7" s="25">
        <v>114.12</v>
      </c>
      <c r="AB7" s="25">
        <v>112.41</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264.11</v>
      </c>
      <c r="AU7" s="25">
        <v>247.2</v>
      </c>
      <c r="AV7" s="25">
        <v>284.02999999999997</v>
      </c>
      <c r="AW7" s="25">
        <v>279.14</v>
      </c>
      <c r="AX7" s="25">
        <v>303.49</v>
      </c>
      <c r="AY7" s="25">
        <v>309.10000000000002</v>
      </c>
      <c r="AZ7" s="25">
        <v>306.08</v>
      </c>
      <c r="BA7" s="25">
        <v>306.14999999999998</v>
      </c>
      <c r="BB7" s="25">
        <v>297.54000000000002</v>
      </c>
      <c r="BC7" s="25">
        <v>289.44</v>
      </c>
      <c r="BD7" s="25">
        <v>243.36</v>
      </c>
      <c r="BE7" s="25">
        <v>89.87</v>
      </c>
      <c r="BF7" s="25">
        <v>87.74</v>
      </c>
      <c r="BG7" s="25">
        <v>83.14</v>
      </c>
      <c r="BH7" s="25">
        <v>84.58</v>
      </c>
      <c r="BI7" s="25">
        <v>78.540000000000006</v>
      </c>
      <c r="BJ7" s="25">
        <v>290.42</v>
      </c>
      <c r="BK7" s="25">
        <v>294.66000000000003</v>
      </c>
      <c r="BL7" s="25">
        <v>285.27</v>
      </c>
      <c r="BM7" s="25">
        <v>294.73</v>
      </c>
      <c r="BN7" s="25">
        <v>301.23</v>
      </c>
      <c r="BO7" s="25">
        <v>265.93</v>
      </c>
      <c r="BP7" s="25">
        <v>106.79</v>
      </c>
      <c r="BQ7" s="25">
        <v>103.57</v>
      </c>
      <c r="BR7" s="25">
        <v>105.36</v>
      </c>
      <c r="BS7" s="25">
        <v>99.6</v>
      </c>
      <c r="BT7" s="25">
        <v>103.99</v>
      </c>
      <c r="BU7" s="25">
        <v>106.11</v>
      </c>
      <c r="BV7" s="25">
        <v>103.75</v>
      </c>
      <c r="BW7" s="25">
        <v>105.3</v>
      </c>
      <c r="BX7" s="25">
        <v>99.41</v>
      </c>
      <c r="BY7" s="25">
        <v>101.11</v>
      </c>
      <c r="BZ7" s="25">
        <v>97.82</v>
      </c>
      <c r="CA7" s="25">
        <v>139.52000000000001</v>
      </c>
      <c r="CB7" s="25">
        <v>139.25</v>
      </c>
      <c r="CC7" s="25">
        <v>140.80000000000001</v>
      </c>
      <c r="CD7" s="25">
        <v>143.03</v>
      </c>
      <c r="CE7" s="25">
        <v>144.81</v>
      </c>
      <c r="CF7" s="25">
        <v>161.03</v>
      </c>
      <c r="CG7" s="25">
        <v>159.93</v>
      </c>
      <c r="CH7" s="25">
        <v>162.77000000000001</v>
      </c>
      <c r="CI7" s="25">
        <v>170.87</v>
      </c>
      <c r="CJ7" s="25">
        <v>171.09</v>
      </c>
      <c r="CK7" s="25">
        <v>177.56</v>
      </c>
      <c r="CL7" s="25">
        <v>74.430000000000007</v>
      </c>
      <c r="CM7" s="25">
        <v>76.5</v>
      </c>
      <c r="CN7" s="25">
        <v>75.67</v>
      </c>
      <c r="CO7" s="25">
        <v>75.319999999999993</v>
      </c>
      <c r="CP7" s="25">
        <v>75.66</v>
      </c>
      <c r="CQ7" s="25">
        <v>61.71</v>
      </c>
      <c r="CR7" s="25">
        <v>63.12</v>
      </c>
      <c r="CS7" s="25">
        <v>62.57</v>
      </c>
      <c r="CT7" s="25">
        <v>61.56</v>
      </c>
      <c r="CU7" s="25">
        <v>60.84</v>
      </c>
      <c r="CV7" s="25">
        <v>59.81</v>
      </c>
      <c r="CW7" s="25">
        <v>94.7</v>
      </c>
      <c r="CX7" s="25">
        <v>95.03</v>
      </c>
      <c r="CY7" s="25">
        <v>95.29</v>
      </c>
      <c r="CZ7" s="25">
        <v>95.24</v>
      </c>
      <c r="DA7" s="25">
        <v>94.28</v>
      </c>
      <c r="DB7" s="25">
        <v>90.03</v>
      </c>
      <c r="DC7" s="25">
        <v>90.09</v>
      </c>
      <c r="DD7" s="25">
        <v>90.21</v>
      </c>
      <c r="DE7" s="25">
        <v>90.11</v>
      </c>
      <c r="DF7" s="25">
        <v>89.73</v>
      </c>
      <c r="DG7" s="25">
        <v>89.42</v>
      </c>
      <c r="DH7" s="25">
        <v>46.94</v>
      </c>
      <c r="DI7" s="25">
        <v>46.97</v>
      </c>
      <c r="DJ7" s="25">
        <v>48.28</v>
      </c>
      <c r="DK7" s="25">
        <v>49.31</v>
      </c>
      <c r="DL7" s="25">
        <v>50.18</v>
      </c>
      <c r="DM7" s="25">
        <v>49.6</v>
      </c>
      <c r="DN7" s="25">
        <v>50.31</v>
      </c>
      <c r="DO7" s="25">
        <v>50.74</v>
      </c>
      <c r="DP7" s="25">
        <v>51.49</v>
      </c>
      <c r="DQ7" s="25">
        <v>51.94</v>
      </c>
      <c r="DR7" s="25">
        <v>52.02</v>
      </c>
      <c r="DS7" s="25">
        <v>15.63</v>
      </c>
      <c r="DT7" s="25">
        <v>16.73</v>
      </c>
      <c r="DU7" s="25">
        <v>19.73</v>
      </c>
      <c r="DV7" s="25">
        <v>20.78</v>
      </c>
      <c r="DW7" s="25">
        <v>21.33</v>
      </c>
      <c r="DX7" s="25">
        <v>20.49</v>
      </c>
      <c r="DY7" s="25">
        <v>21.34</v>
      </c>
      <c r="DZ7" s="25">
        <v>23.27</v>
      </c>
      <c r="EA7" s="25">
        <v>25.18</v>
      </c>
      <c r="EB7" s="25">
        <v>26.52</v>
      </c>
      <c r="EC7" s="25">
        <v>25.37</v>
      </c>
      <c r="ED7" s="25">
        <v>0.75</v>
      </c>
      <c r="EE7" s="25">
        <v>1.18</v>
      </c>
      <c r="EF7" s="25">
        <v>0.78</v>
      </c>
      <c r="EG7" s="25">
        <v>0.91</v>
      </c>
      <c r="EH7" s="25">
        <v>0.79</v>
      </c>
      <c r="EI7" s="25">
        <v>0.72</v>
      </c>
      <c r="EJ7" s="25">
        <v>0.69</v>
      </c>
      <c r="EK7" s="25">
        <v>0.69</v>
      </c>
      <c r="EL7" s="25">
        <v>0.67</v>
      </c>
      <c r="EM7" s="25">
        <v>0.61</v>
      </c>
      <c r="EN7" s="25">
        <v>0.62</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5">
      <c r="B11">
        <v>22</v>
      </c>
      <c r="C11">
        <v>21</v>
      </c>
      <c r="D11">
        <v>20</v>
      </c>
      <c r="E11">
        <v>19</v>
      </c>
      <c r="F11">
        <v>18</v>
      </c>
      <c r="G11" t="s">
        <v>105</v>
      </c>
    </row>
    <row r="12" spans="1:144" x14ac:dyDescent="0.25">
      <c r="B12">
        <v>1</v>
      </c>
      <c r="C12">
        <v>1</v>
      </c>
      <c r="D12">
        <v>1</v>
      </c>
      <c r="E12">
        <v>1</v>
      </c>
      <c r="F12">
        <v>1</v>
      </c>
      <c r="G12" t="s">
        <v>106</v>
      </c>
    </row>
    <row r="13" spans="1:144" x14ac:dyDescent="0.2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1230366</dc:creator>
  <cp:lastModifiedBy>茨木市</cp:lastModifiedBy>
  <dcterms:created xsi:type="dcterms:W3CDTF">2025-02-14T03:22:41Z</dcterms:created>
  <dcterms:modified xsi:type="dcterms:W3CDTF">2025-03-10T04:55:47Z</dcterms:modified>
</cp:coreProperties>
</file>