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120217\Desktop\"/>
    </mc:Choice>
  </mc:AlternateContent>
  <bookViews>
    <workbookView xWindow="120" yWindow="60" windowWidth="10245" windowHeight="7718" tabRatio="919"/>
  </bookViews>
  <sheets>
    <sheet name="集約版" sheetId="40" r:id="rId1"/>
    <sheet name="内訳明細　レンタル・サービス利用版" sheetId="47" r:id="rId2"/>
    <sheet name="内訳明細　購入版" sheetId="41" r:id="rId3"/>
    <sheet name="内訳明細　リース版" sheetId="42" r:id="rId4"/>
    <sheet name="内訳明細　システム構築版" sheetId="43" r:id="rId5"/>
    <sheet name="内訳明細　システム運用保守版" sheetId="44" r:id="rId6"/>
    <sheet name="改修の実績" sheetId="50" r:id="rId7"/>
    <sheet name="総括表" sheetId="51" r:id="rId8"/>
    <sheet name="CODE" sheetId="49" state="hidden" r:id="rId9"/>
  </sheets>
  <definedNames>
    <definedName name="_01稼動管理">CODE!$A$2:$A$9</definedName>
    <definedName name="_02性能管理">CODE!$B$2:$B$9</definedName>
    <definedName name="_03機器管理">CODE!$C$2:$C$9</definedName>
    <definedName name="_04障害管理">CODE!$D$2:$D$9</definedName>
    <definedName name="_05セキュリティ管理">CODE!$E$2:$E$9</definedName>
    <definedName name="_06運用支援">CODE!$F$2:$F$9</definedName>
    <definedName name="_07構成管理">CODE!$G$2:$G$9</definedName>
    <definedName name="_08変更管理">CODE!$H$2:$H$9</definedName>
    <definedName name="_09バックアップ管理">CODE!$I$2:$I$9</definedName>
    <definedName name="_10サービスレベル管理">CODE!$J$2:$J$9</definedName>
    <definedName name="_11その他">CODE!$K$2:$K$9</definedName>
    <definedName name="_xlnm.Print_Area" localSheetId="6">改修の実績!$A$1:$Z$32</definedName>
    <definedName name="_xlnm.Print_Area" localSheetId="0">集約版!$A$1:$U$51</definedName>
    <definedName name="_xlnm.Print_Area" localSheetId="5">'内訳明細　システム運用保守版'!$A$1:$X$43</definedName>
    <definedName name="_xlnm.Print_Area" localSheetId="4">'内訳明細　システム構築版'!$A$1:$AB$73</definedName>
    <definedName name="_xlnm.Print_Area" localSheetId="3">'内訳明細　リース版'!$A$1:$J$63</definedName>
    <definedName name="_xlnm.Print_Area" localSheetId="1">'内訳明細　レンタル・サービス利用版'!$A$1:$M$79</definedName>
    <definedName name="_xlnm.Print_Area" localSheetId="2">'内訳明細　購入版'!$A$1:$K$76</definedName>
    <definedName name="_xlnm.Print_Titles" localSheetId="6">改修の実績!$16:$16</definedName>
    <definedName name="_xlnm.Print_Titles" localSheetId="5">'内訳明細　システム運用保守版'!$15:$17</definedName>
    <definedName name="_xlnm.Print_Titles" localSheetId="4">'内訳明細　システム構築版'!$14:$16</definedName>
    <definedName name="_xlnm.Print_Titles" localSheetId="3">'内訳明細　リース版'!$1:$13</definedName>
    <definedName name="_xlnm.Print_Titles" localSheetId="1">'内訳明細　レンタル・サービス利用版'!$1:$13</definedName>
    <definedName name="_xlnm.Print_Titles" localSheetId="2">'内訳明細　購入版'!$1:$13</definedName>
    <definedName name="Unyo0">CODE!$A$1:$M$1</definedName>
    <definedName name="Unyo1">CODE!$A$1:$M$9</definedName>
    <definedName name="サービスレベル管理">CODE!$K$2:$K$9</definedName>
    <definedName name="システムID">集約版!$C$5</definedName>
    <definedName name="システム名">集約版!$C$6</definedName>
    <definedName name="セキュリティ管理">CODE!$D$2:$D$9</definedName>
    <definedName name="その他">CODE!$G$2:$G$9</definedName>
    <definedName name="バックアップ_管理">CODE!$L$2:$L$9</definedName>
    <definedName name="リリース管理">CODE!$J$2:$J$9</definedName>
    <definedName name="運用・保守_対応">CODE!$M$2:$M$9</definedName>
    <definedName name="稼動管理・稼動監視">CODE!$A$2:$A$9</definedName>
    <definedName name="開発工程">CODE!$A$13:$A$32</definedName>
    <definedName name="企画種別">集約版!$C$7</definedName>
    <definedName name="業務サポート">CODE!$F$2:$F$9</definedName>
    <definedName name="区分">集約版!$C$12</definedName>
    <definedName name="構成管理">CODE!$H$2:$H$9</definedName>
    <definedName name="障害管理">CODE!$C$2:$C$9</definedName>
    <definedName name="情報管理">CODE!$E$2:$E$9</definedName>
    <definedName name="性能管理">CODE!$B$2:$B$9</definedName>
    <definedName name="担当課">集約版!$C$8</definedName>
    <definedName name="調達管理番号1">集約版!$C$4</definedName>
    <definedName name="調達管理番号2">集約版!$G$4</definedName>
    <definedName name="変更管理">CODE!$I$2:$I$9</definedName>
    <definedName name="様式8verNo">集約版!$F$1</definedName>
  </definedNames>
  <calcPr calcId="162913"/>
</workbook>
</file>

<file path=xl/calcChain.xml><?xml version="1.0" encoding="utf-8"?>
<calcChain xmlns="http://schemas.openxmlformats.org/spreadsheetml/2006/main">
  <c r="G1" i="47" l="1"/>
  <c r="D1" i="51"/>
  <c r="F1" i="50"/>
  <c r="G1" i="44"/>
  <c r="G1" i="43"/>
  <c r="F1" i="42"/>
  <c r="F1" i="41"/>
  <c r="N64" i="43" l="1"/>
  <c r="C64" i="43"/>
  <c r="N59" i="43"/>
  <c r="D59" i="43"/>
  <c r="E59" i="43"/>
  <c r="F59" i="43"/>
  <c r="G59" i="43"/>
  <c r="H59" i="43"/>
  <c r="I59" i="43"/>
  <c r="J59" i="43"/>
  <c r="K59" i="43"/>
  <c r="L59" i="43"/>
  <c r="M59" i="43"/>
  <c r="D60" i="43"/>
  <c r="E60" i="43"/>
  <c r="F60" i="43"/>
  <c r="G60" i="43"/>
  <c r="H60" i="43"/>
  <c r="I60" i="43"/>
  <c r="J60" i="43"/>
  <c r="K60" i="43"/>
  <c r="L60" i="43"/>
  <c r="M60" i="43"/>
  <c r="N60" i="43"/>
  <c r="D61" i="43"/>
  <c r="E61" i="43"/>
  <c r="F61" i="43"/>
  <c r="G61" i="43"/>
  <c r="H61" i="43"/>
  <c r="I61" i="43"/>
  <c r="J61" i="43"/>
  <c r="K61" i="43"/>
  <c r="L61" i="43"/>
  <c r="M61" i="43"/>
  <c r="N61" i="43"/>
  <c r="D62" i="43"/>
  <c r="E62" i="43"/>
  <c r="F62" i="43"/>
  <c r="G62" i="43"/>
  <c r="H62" i="43"/>
  <c r="I62" i="43"/>
  <c r="J62" i="43"/>
  <c r="K62" i="43"/>
  <c r="L62" i="43"/>
  <c r="M62" i="43"/>
  <c r="N62" i="43"/>
  <c r="D63" i="43"/>
  <c r="E63" i="43"/>
  <c r="F63" i="43"/>
  <c r="G63" i="43"/>
  <c r="H63" i="43"/>
  <c r="I63" i="43"/>
  <c r="J63" i="43"/>
  <c r="K63" i="43"/>
  <c r="L63" i="43"/>
  <c r="M63" i="43"/>
  <c r="N63" i="43"/>
  <c r="D64" i="43"/>
  <c r="E64" i="43"/>
  <c r="F64" i="43"/>
  <c r="G64" i="43"/>
  <c r="H64" i="43"/>
  <c r="I64" i="43"/>
  <c r="J64" i="43"/>
  <c r="K64" i="43"/>
  <c r="L64" i="43"/>
  <c r="M64" i="43"/>
  <c r="C60" i="43"/>
  <c r="C61" i="43"/>
  <c r="C62" i="43"/>
  <c r="C63" i="43"/>
  <c r="C59" i="43"/>
  <c r="D4" i="50" l="1"/>
  <c r="D4" i="44"/>
  <c r="D4" i="43"/>
  <c r="C7" i="47" l="1"/>
  <c r="C6" i="47"/>
  <c r="C5" i="47"/>
  <c r="C4" i="47"/>
  <c r="Q48" i="43" l="1"/>
  <c r="Q49" i="43"/>
  <c r="Q50" i="43"/>
  <c r="Q51" i="43"/>
  <c r="Q52" i="43"/>
  <c r="Q53" i="43"/>
  <c r="Q54" i="43"/>
  <c r="Q55" i="43"/>
  <c r="Q56" i="43"/>
  <c r="Q57" i="43"/>
  <c r="R48" i="43"/>
  <c r="R49" i="43"/>
  <c r="R50" i="43"/>
  <c r="R51" i="43"/>
  <c r="R52" i="43"/>
  <c r="R53" i="43"/>
  <c r="R54" i="43"/>
  <c r="R55" i="43"/>
  <c r="R56" i="43"/>
  <c r="R57" i="43"/>
  <c r="S48" i="43"/>
  <c r="S49" i="43"/>
  <c r="S50" i="43"/>
  <c r="S51" i="43"/>
  <c r="S52" i="43"/>
  <c r="S53" i="43"/>
  <c r="S54" i="43"/>
  <c r="S55" i="43"/>
  <c r="S56" i="43"/>
  <c r="S57" i="43"/>
  <c r="T48" i="43"/>
  <c r="T49" i="43"/>
  <c r="T50" i="43"/>
  <c r="T51" i="43"/>
  <c r="T52" i="43"/>
  <c r="T53" i="43"/>
  <c r="T54" i="43"/>
  <c r="T55" i="43"/>
  <c r="T56" i="43"/>
  <c r="T57" i="43"/>
  <c r="U48" i="43"/>
  <c r="U49" i="43"/>
  <c r="U50" i="43"/>
  <c r="U51" i="43"/>
  <c r="U52" i="43"/>
  <c r="U53" i="43"/>
  <c r="U54" i="43"/>
  <c r="U55" i="43"/>
  <c r="U56" i="43"/>
  <c r="U57" i="43"/>
  <c r="V48" i="43"/>
  <c r="V49" i="43"/>
  <c r="V50" i="43"/>
  <c r="V51" i="43"/>
  <c r="V52" i="43"/>
  <c r="V53" i="43"/>
  <c r="V54" i="43"/>
  <c r="V55" i="43"/>
  <c r="V56" i="43"/>
  <c r="V57" i="43"/>
  <c r="Q45" i="43"/>
  <c r="Q46" i="43"/>
  <c r="Q47" i="43"/>
  <c r="R45" i="43"/>
  <c r="R46" i="43"/>
  <c r="R47" i="43"/>
  <c r="S45" i="43"/>
  <c r="S46" i="43"/>
  <c r="S47" i="43"/>
  <c r="T45" i="43"/>
  <c r="T46" i="43"/>
  <c r="T47" i="43"/>
  <c r="U45" i="43"/>
  <c r="U46" i="43"/>
  <c r="U47" i="43"/>
  <c r="V45" i="43"/>
  <c r="V46" i="43"/>
  <c r="V47" i="43"/>
  <c r="AA18" i="43"/>
  <c r="Q18" i="43"/>
  <c r="Q19" i="43"/>
  <c r="Q20" i="43"/>
  <c r="Q21" i="43"/>
  <c r="Q22" i="43"/>
  <c r="Q23" i="43"/>
  <c r="Q24" i="43"/>
  <c r="Q25" i="43"/>
  <c r="Q26" i="43"/>
  <c r="Q27" i="43"/>
  <c r="Q28" i="43"/>
  <c r="Q29" i="43"/>
  <c r="Q30" i="43"/>
  <c r="Q31" i="43"/>
  <c r="Q32" i="43"/>
  <c r="Q33" i="43"/>
  <c r="Q34" i="43"/>
  <c r="Q35" i="43"/>
  <c r="Q36" i="43"/>
  <c r="Q37" i="43"/>
  <c r="Q38" i="43"/>
  <c r="Q39" i="43"/>
  <c r="Q40" i="43"/>
  <c r="R18" i="43"/>
  <c r="R19" i="43"/>
  <c r="R20" i="43"/>
  <c r="R21" i="43"/>
  <c r="R22" i="43"/>
  <c r="R23" i="43"/>
  <c r="R24" i="43"/>
  <c r="R25" i="43"/>
  <c r="R26" i="43"/>
  <c r="R27" i="43"/>
  <c r="R28" i="43"/>
  <c r="R29" i="43"/>
  <c r="R30" i="43"/>
  <c r="R31" i="43"/>
  <c r="R32" i="43"/>
  <c r="R33" i="43"/>
  <c r="R34" i="43"/>
  <c r="R35" i="43"/>
  <c r="R36" i="43"/>
  <c r="R37" i="43"/>
  <c r="R38" i="43"/>
  <c r="R39" i="43"/>
  <c r="R40" i="43"/>
  <c r="S18" i="43"/>
  <c r="S19" i="43"/>
  <c r="S20" i="43"/>
  <c r="S21" i="43"/>
  <c r="S22" i="43"/>
  <c r="S23" i="43"/>
  <c r="S24" i="43"/>
  <c r="S25" i="43"/>
  <c r="S26" i="43"/>
  <c r="S27" i="43"/>
  <c r="S28" i="43"/>
  <c r="S29" i="43"/>
  <c r="S30" i="43"/>
  <c r="S31" i="43"/>
  <c r="S32" i="43"/>
  <c r="S33" i="43"/>
  <c r="S34" i="43"/>
  <c r="S35" i="43"/>
  <c r="S36" i="43"/>
  <c r="S37" i="43"/>
  <c r="S38" i="43"/>
  <c r="S39" i="43"/>
  <c r="S40" i="43"/>
  <c r="T18" i="43"/>
  <c r="T19" i="43"/>
  <c r="T20" i="43"/>
  <c r="T21" i="43"/>
  <c r="T22" i="43"/>
  <c r="T23" i="43"/>
  <c r="T24" i="43"/>
  <c r="T25" i="43"/>
  <c r="T26" i="43"/>
  <c r="T27" i="43"/>
  <c r="T28" i="43"/>
  <c r="T29" i="43"/>
  <c r="T30" i="43"/>
  <c r="T31" i="43"/>
  <c r="T32" i="43"/>
  <c r="T33" i="43"/>
  <c r="T34" i="43"/>
  <c r="T35" i="43"/>
  <c r="T36" i="43"/>
  <c r="T37" i="43"/>
  <c r="T38" i="43"/>
  <c r="T39" i="43"/>
  <c r="T40" i="43"/>
  <c r="U18" i="43"/>
  <c r="U19" i="43"/>
  <c r="U20" i="43"/>
  <c r="U21" i="43"/>
  <c r="U22" i="43"/>
  <c r="U23" i="43"/>
  <c r="U24" i="43"/>
  <c r="U25" i="43"/>
  <c r="U26" i="43"/>
  <c r="U27" i="43"/>
  <c r="U28" i="43"/>
  <c r="U29" i="43"/>
  <c r="U30" i="43"/>
  <c r="U31" i="43"/>
  <c r="U32" i="43"/>
  <c r="U33" i="43"/>
  <c r="U34" i="43"/>
  <c r="U35" i="43"/>
  <c r="U36" i="43"/>
  <c r="U37" i="43"/>
  <c r="U38" i="43"/>
  <c r="U39" i="43"/>
  <c r="U40" i="43"/>
  <c r="V18" i="43"/>
  <c r="V19" i="43"/>
  <c r="V20" i="43"/>
  <c r="V21" i="43"/>
  <c r="V22" i="43"/>
  <c r="V23" i="43"/>
  <c r="V24" i="43"/>
  <c r="V25" i="43"/>
  <c r="V26" i="43"/>
  <c r="V27" i="43"/>
  <c r="V28" i="43"/>
  <c r="V29" i="43"/>
  <c r="V30" i="43"/>
  <c r="V31" i="43"/>
  <c r="V32" i="43"/>
  <c r="V33" i="43"/>
  <c r="V34" i="43"/>
  <c r="V35" i="43"/>
  <c r="V36" i="43"/>
  <c r="V37" i="43"/>
  <c r="V38" i="43"/>
  <c r="V39" i="43"/>
  <c r="V40" i="43"/>
  <c r="Q58" i="43"/>
  <c r="R58" i="43"/>
  <c r="S58" i="43"/>
  <c r="T58" i="43"/>
  <c r="U58" i="43"/>
  <c r="V58" i="43"/>
  <c r="AA19" i="43"/>
  <c r="AB45" i="43" l="1"/>
  <c r="AB52" i="43"/>
  <c r="AB32" i="43"/>
  <c r="AB54" i="43"/>
  <c r="AB49" i="43"/>
  <c r="AB40" i="43"/>
  <c r="AB36" i="43"/>
  <c r="AB28" i="43"/>
  <c r="AB24" i="43"/>
  <c r="AB20" i="43"/>
  <c r="AB48" i="43"/>
  <c r="AB57" i="43"/>
  <c r="AB56" i="43"/>
  <c r="AB47" i="43"/>
  <c r="AB55" i="43"/>
  <c r="AB53" i="43"/>
  <c r="AB51" i="43"/>
  <c r="AB39" i="43"/>
  <c r="AB35" i="43"/>
  <c r="AB31" i="43"/>
  <c r="AB27" i="43"/>
  <c r="AB23" i="43"/>
  <c r="AB19" i="43"/>
  <c r="AB38" i="43"/>
  <c r="AB34" i="43"/>
  <c r="AB30" i="43"/>
  <c r="AB26" i="43"/>
  <c r="AB22" i="43"/>
  <c r="AB18" i="43"/>
  <c r="AB37" i="43"/>
  <c r="AB33" i="43"/>
  <c r="AB29" i="43"/>
  <c r="AB25" i="43"/>
  <c r="AB21" i="43"/>
  <c r="AB50" i="43"/>
  <c r="AB46" i="43"/>
  <c r="AB58" i="43"/>
  <c r="AA20" i="43"/>
  <c r="B12" i="50" l="1"/>
  <c r="B12" i="44"/>
  <c r="AA21" i="43"/>
  <c r="C11" i="42" l="1"/>
  <c r="C11" i="41"/>
  <c r="C11" i="47"/>
  <c r="AA22" i="43"/>
  <c r="O43" i="40" l="1"/>
  <c r="P43" i="40"/>
  <c r="Q43" i="40"/>
  <c r="R43" i="40"/>
  <c r="O45" i="40"/>
  <c r="P45" i="40"/>
  <c r="Q45" i="40"/>
  <c r="R45" i="40"/>
  <c r="I43" i="40"/>
  <c r="J43" i="40"/>
  <c r="K43" i="40"/>
  <c r="L43" i="40"/>
  <c r="M43" i="40"/>
  <c r="N43" i="40"/>
  <c r="I45" i="40"/>
  <c r="J45" i="40"/>
  <c r="K45" i="40"/>
  <c r="L45" i="40"/>
  <c r="M45" i="40"/>
  <c r="N45" i="40"/>
  <c r="H45" i="40"/>
  <c r="H43" i="40"/>
  <c r="G45" i="40"/>
  <c r="G43" i="40"/>
  <c r="J21" i="47"/>
  <c r="AA23" i="43"/>
  <c r="S43" i="40" l="1"/>
  <c r="S45" i="40"/>
  <c r="AA24" i="43"/>
  <c r="B12" i="43" l="1"/>
  <c r="AA25" i="43"/>
  <c r="C12" i="51" l="1"/>
  <c r="C8" i="51"/>
  <c r="C7" i="51"/>
  <c r="C6" i="51"/>
  <c r="C5" i="51"/>
  <c r="E4" i="51"/>
  <c r="C4" i="51"/>
  <c r="AA26" i="43"/>
  <c r="F18" i="51" l="1"/>
  <c r="D18" i="51"/>
  <c r="I71" i="47"/>
  <c r="J71" i="47" s="1"/>
  <c r="AA27" i="43"/>
  <c r="J76" i="47" l="1"/>
  <c r="O76" i="47" s="1"/>
  <c r="T37" i="40" s="1"/>
  <c r="I75" i="47"/>
  <c r="J75" i="47" s="1"/>
  <c r="I74" i="47"/>
  <c r="J74" i="47" s="1"/>
  <c r="I73" i="47"/>
  <c r="J73" i="47" s="1"/>
  <c r="I72" i="47"/>
  <c r="J72" i="47" s="1"/>
  <c r="I70" i="47"/>
  <c r="J70" i="47" s="1"/>
  <c r="AA28" i="43"/>
  <c r="V44" i="43" l="1"/>
  <c r="U44" i="43"/>
  <c r="T44" i="43"/>
  <c r="S44" i="43"/>
  <c r="R44" i="43"/>
  <c r="Q44" i="43"/>
  <c r="V43" i="43"/>
  <c r="U43" i="43"/>
  <c r="T43" i="43"/>
  <c r="S43" i="43"/>
  <c r="R43" i="43"/>
  <c r="Q43" i="43"/>
  <c r="V42" i="43"/>
  <c r="U42" i="43"/>
  <c r="T42" i="43"/>
  <c r="S42" i="43"/>
  <c r="R42" i="43"/>
  <c r="Q42" i="43"/>
  <c r="V41" i="43"/>
  <c r="U41" i="43"/>
  <c r="T41" i="43"/>
  <c r="S41" i="43"/>
  <c r="R41" i="43"/>
  <c r="R59" i="43" s="1"/>
  <c r="Q41" i="43"/>
  <c r="Q59" i="43" s="1"/>
  <c r="AA29" i="43"/>
  <c r="S59" i="43" l="1"/>
  <c r="U59" i="43"/>
  <c r="V59" i="43"/>
  <c r="T59" i="43"/>
  <c r="AB42" i="43"/>
  <c r="AB44" i="43"/>
  <c r="AB41" i="43"/>
  <c r="AB43" i="43"/>
  <c r="G40" i="41"/>
  <c r="H40" i="41" s="1"/>
  <c r="G41" i="41"/>
  <c r="H41" i="41" s="1"/>
  <c r="G42" i="41"/>
  <c r="H42" i="41" s="1"/>
  <c r="G43" i="41"/>
  <c r="H43" i="41" s="1"/>
  <c r="G44" i="41"/>
  <c r="H44" i="41" s="1"/>
  <c r="G45" i="41"/>
  <c r="H45" i="41" s="1"/>
  <c r="G46" i="41"/>
  <c r="H46" i="41" s="1"/>
  <c r="G47" i="41"/>
  <c r="H47" i="41" s="1"/>
  <c r="G48" i="41"/>
  <c r="H48" i="41" s="1"/>
  <c r="G39" i="41"/>
  <c r="H39" i="41" s="1"/>
  <c r="H61" i="41"/>
  <c r="M61" i="41" s="1"/>
  <c r="T36" i="40" s="1"/>
  <c r="G60" i="41"/>
  <c r="H60" i="41" s="1"/>
  <c r="G59" i="41"/>
  <c r="H59" i="41" s="1"/>
  <c r="G58" i="41"/>
  <c r="H58" i="41" s="1"/>
  <c r="G57" i="41"/>
  <c r="H57" i="41" s="1"/>
  <c r="G56" i="41"/>
  <c r="H56" i="41" s="1"/>
  <c r="G55" i="41"/>
  <c r="H55" i="41" s="1"/>
  <c r="G54" i="41"/>
  <c r="H54" i="41" s="1"/>
  <c r="G53" i="41"/>
  <c r="H53" i="41" s="1"/>
  <c r="G52" i="41"/>
  <c r="H52" i="41" s="1"/>
  <c r="G51" i="41"/>
  <c r="H51" i="41" s="1"/>
  <c r="AA30" i="43"/>
  <c r="E81" i="47" l="1"/>
  <c r="I64" i="47"/>
  <c r="J64" i="47" s="1"/>
  <c r="I65" i="47"/>
  <c r="J65" i="47" s="1"/>
  <c r="I66" i="47"/>
  <c r="J66" i="47" s="1"/>
  <c r="I67" i="47"/>
  <c r="J67" i="47" s="1"/>
  <c r="J60" i="47"/>
  <c r="I57" i="47"/>
  <c r="J57" i="47" s="1"/>
  <c r="I58" i="47"/>
  <c r="J58" i="47" s="1"/>
  <c r="I59" i="47"/>
  <c r="J59" i="47" s="1"/>
  <c r="J53" i="47"/>
  <c r="I49" i="47"/>
  <c r="J49" i="47" s="1"/>
  <c r="I50" i="47"/>
  <c r="J50" i="47" s="1"/>
  <c r="I51" i="47"/>
  <c r="J51" i="47" s="1"/>
  <c r="I52" i="47"/>
  <c r="J52" i="47" s="1"/>
  <c r="J45" i="47"/>
  <c r="O45" i="47" s="1"/>
  <c r="I42" i="47"/>
  <c r="J42" i="47" s="1"/>
  <c r="I43" i="47"/>
  <c r="J43" i="47" s="1"/>
  <c r="I44" i="47"/>
  <c r="J44" i="47" s="1"/>
  <c r="J29" i="47"/>
  <c r="J37" i="47"/>
  <c r="O37" i="47" s="1"/>
  <c r="I34" i="47"/>
  <c r="J34" i="47" s="1"/>
  <c r="I35" i="47"/>
  <c r="J35" i="47" s="1"/>
  <c r="I36" i="47"/>
  <c r="J36" i="47" s="1"/>
  <c r="I28" i="47"/>
  <c r="J28" i="47" s="1"/>
  <c r="I20" i="47"/>
  <c r="J20" i="47" s="1"/>
  <c r="AA31" i="43"/>
  <c r="O29" i="47" l="1"/>
  <c r="E85" i="47"/>
  <c r="H26" i="40" s="1"/>
  <c r="E89" i="47"/>
  <c r="H37" i="40" s="1"/>
  <c r="O21" i="47"/>
  <c r="E82" i="47"/>
  <c r="H21" i="40" s="1"/>
  <c r="E83" i="47"/>
  <c r="H24" i="40" s="1"/>
  <c r="AA32" i="43"/>
  <c r="H55" i="42" l="1"/>
  <c r="H41" i="42"/>
  <c r="H27" i="42"/>
  <c r="L27" i="42" s="1"/>
  <c r="M27" i="42" s="1"/>
  <c r="N81" i="47"/>
  <c r="O81" i="47"/>
  <c r="F81" i="47"/>
  <c r="G81" i="47"/>
  <c r="H81" i="47"/>
  <c r="I81" i="47"/>
  <c r="J81" i="47"/>
  <c r="K81" i="47"/>
  <c r="L81" i="47"/>
  <c r="M81" i="47"/>
  <c r="K79" i="41"/>
  <c r="K83" i="41" s="1"/>
  <c r="N36" i="40" s="1"/>
  <c r="L79" i="41"/>
  <c r="L83" i="41" s="1"/>
  <c r="O36" i="40" s="1"/>
  <c r="M79" i="41"/>
  <c r="M83" i="41" s="1"/>
  <c r="P36" i="40" s="1"/>
  <c r="N79" i="41"/>
  <c r="N83" i="41" s="1"/>
  <c r="Q36" i="40" s="1"/>
  <c r="O79" i="41"/>
  <c r="O83" i="41" s="1"/>
  <c r="R36" i="40" s="1"/>
  <c r="E79" i="41"/>
  <c r="F79" i="41"/>
  <c r="F83" i="41" s="1"/>
  <c r="I36" i="40" s="1"/>
  <c r="G79" i="41"/>
  <c r="G83" i="41" s="1"/>
  <c r="J36" i="40" s="1"/>
  <c r="H79" i="41"/>
  <c r="H83" i="41" s="1"/>
  <c r="K36" i="40" s="1"/>
  <c r="I79" i="41"/>
  <c r="I83" i="41" s="1"/>
  <c r="L36" i="40" s="1"/>
  <c r="J79" i="41"/>
  <c r="J83" i="41" s="1"/>
  <c r="M36" i="40" s="1"/>
  <c r="D79" i="41"/>
  <c r="B4" i="50"/>
  <c r="AA33" i="43"/>
  <c r="L81" i="41" l="1"/>
  <c r="O23" i="40" s="1"/>
  <c r="M81" i="41"/>
  <c r="P23" i="40" s="1"/>
  <c r="I83" i="47"/>
  <c r="L24" i="40" s="1"/>
  <c r="I89" i="47"/>
  <c r="L37" i="40" s="1"/>
  <c r="O82" i="47"/>
  <c r="R21" i="40" s="1"/>
  <c r="O89" i="47"/>
  <c r="R37" i="40" s="1"/>
  <c r="L82" i="47"/>
  <c r="O21" i="40" s="1"/>
  <c r="L89" i="47"/>
  <c r="O37" i="40" s="1"/>
  <c r="H83" i="47"/>
  <c r="K24" i="40" s="1"/>
  <c r="H89" i="47"/>
  <c r="K37" i="40" s="1"/>
  <c r="N83" i="47"/>
  <c r="Q24" i="40" s="1"/>
  <c r="N89" i="47"/>
  <c r="Q37" i="40" s="1"/>
  <c r="K82" i="47"/>
  <c r="N21" i="40" s="1"/>
  <c r="K89" i="47"/>
  <c r="N37" i="40" s="1"/>
  <c r="G84" i="47"/>
  <c r="J30" i="40" s="1"/>
  <c r="G89" i="47"/>
  <c r="J37" i="40" s="1"/>
  <c r="J82" i="47"/>
  <c r="M21" i="40" s="1"/>
  <c r="J89" i="47"/>
  <c r="M37" i="40" s="1"/>
  <c r="F82" i="47"/>
  <c r="I21" i="40" s="1"/>
  <c r="F89" i="47"/>
  <c r="I37" i="40" s="1"/>
  <c r="M83" i="47"/>
  <c r="P24" i="40" s="1"/>
  <c r="M89" i="47"/>
  <c r="P37" i="40" s="1"/>
  <c r="D82" i="41"/>
  <c r="G34" i="40" s="1"/>
  <c r="D83" i="41"/>
  <c r="G36" i="40" s="1"/>
  <c r="E83" i="41"/>
  <c r="H36" i="40" s="1"/>
  <c r="E82" i="41"/>
  <c r="H34" i="40" s="1"/>
  <c r="D80" i="41"/>
  <c r="G20" i="40" s="1"/>
  <c r="J80" i="41"/>
  <c r="M20" i="40" s="1"/>
  <c r="F80" i="41"/>
  <c r="I20" i="40" s="1"/>
  <c r="M80" i="41"/>
  <c r="P20" i="40" s="1"/>
  <c r="J84" i="41"/>
  <c r="M29" i="40" s="1"/>
  <c r="I81" i="41"/>
  <c r="L23" i="40" s="1"/>
  <c r="E81" i="41"/>
  <c r="H23" i="40" s="1"/>
  <c r="L80" i="41"/>
  <c r="O20" i="40" s="1"/>
  <c r="F84" i="41"/>
  <c r="I29" i="40" s="1"/>
  <c r="H84" i="41"/>
  <c r="K29" i="40" s="1"/>
  <c r="M84" i="41"/>
  <c r="P29" i="40" s="1"/>
  <c r="O81" i="41"/>
  <c r="R23" i="40" s="1"/>
  <c r="K80" i="41"/>
  <c r="N20" i="40" s="1"/>
  <c r="O27" i="42"/>
  <c r="N27" i="42"/>
  <c r="I80" i="41"/>
  <c r="L20" i="40" s="1"/>
  <c r="G80" i="41"/>
  <c r="J20" i="40" s="1"/>
  <c r="L84" i="41"/>
  <c r="O29" i="40" s="1"/>
  <c r="N82" i="41"/>
  <c r="Q34" i="40" s="1"/>
  <c r="H82" i="41"/>
  <c r="K34" i="40" s="1"/>
  <c r="K82" i="41"/>
  <c r="N34" i="40" s="1"/>
  <c r="H81" i="41"/>
  <c r="K23" i="40" s="1"/>
  <c r="G84" i="41"/>
  <c r="J29" i="40" s="1"/>
  <c r="G81" i="41"/>
  <c r="J23" i="40" s="1"/>
  <c r="H57" i="42"/>
  <c r="H60" i="42" s="1"/>
  <c r="H63" i="42" s="1"/>
  <c r="I85" i="47"/>
  <c r="L26" i="40" s="1"/>
  <c r="N87" i="47"/>
  <c r="Q28" i="40" s="1"/>
  <c r="H86" i="47"/>
  <c r="K27" i="40" s="1"/>
  <c r="K83" i="47"/>
  <c r="N24" i="40" s="1"/>
  <c r="G86" i="47"/>
  <c r="J27" i="40" s="1"/>
  <c r="G83" i="47"/>
  <c r="J24" i="40" s="1"/>
  <c r="G88" i="47"/>
  <c r="J35" i="40" s="1"/>
  <c r="F85" i="47"/>
  <c r="I26" i="40" s="1"/>
  <c r="K87" i="47"/>
  <c r="N28" i="40" s="1"/>
  <c r="K85" i="47"/>
  <c r="N26" i="40" s="1"/>
  <c r="K84" i="47"/>
  <c r="N30" i="40" s="1"/>
  <c r="G82" i="47"/>
  <c r="J21" i="40" s="1"/>
  <c r="G87" i="47"/>
  <c r="J28" i="40" s="1"/>
  <c r="L83" i="47"/>
  <c r="O24" i="40" s="1"/>
  <c r="L88" i="47"/>
  <c r="O35" i="40" s="1"/>
  <c r="I86" i="47"/>
  <c r="L27" i="40" s="1"/>
  <c r="J85" i="47"/>
  <c r="M26" i="40" s="1"/>
  <c r="I82" i="47"/>
  <c r="L21" i="40" s="1"/>
  <c r="N86" i="47"/>
  <c r="Q27" i="40" s="1"/>
  <c r="O85" i="47"/>
  <c r="R26" i="40" s="1"/>
  <c r="K88" i="47"/>
  <c r="N35" i="40" s="1"/>
  <c r="K86" i="47"/>
  <c r="N27" i="40" s="1"/>
  <c r="M85" i="47"/>
  <c r="P26" i="40" s="1"/>
  <c r="G85" i="47"/>
  <c r="J26" i="40" s="1"/>
  <c r="N88" i="47"/>
  <c r="Q35" i="40" s="1"/>
  <c r="N84" i="47"/>
  <c r="Q30" i="40" s="1"/>
  <c r="N82" i="47"/>
  <c r="Q21" i="40" s="1"/>
  <c r="L87" i="47"/>
  <c r="O28" i="40" s="1"/>
  <c r="L85" i="47"/>
  <c r="O26" i="40" s="1"/>
  <c r="H85" i="47"/>
  <c r="K26" i="40" s="1"/>
  <c r="L84" i="47"/>
  <c r="O30" i="40" s="1"/>
  <c r="H82" i="47"/>
  <c r="K21" i="40" s="1"/>
  <c r="O87" i="47"/>
  <c r="R28" i="40" s="1"/>
  <c r="S22" i="40"/>
  <c r="O83" i="47"/>
  <c r="R24" i="40" s="1"/>
  <c r="K84" i="41"/>
  <c r="N29" i="40" s="1"/>
  <c r="K81" i="41"/>
  <c r="N23" i="40" s="1"/>
  <c r="M82" i="47"/>
  <c r="P21" i="40" s="1"/>
  <c r="I84" i="41"/>
  <c r="L29" i="40" s="1"/>
  <c r="E84" i="41"/>
  <c r="H29" i="40" s="1"/>
  <c r="J81" i="41"/>
  <c r="M23" i="40" s="1"/>
  <c r="F81" i="41"/>
  <c r="I23" i="40" s="1"/>
  <c r="E80" i="41"/>
  <c r="H20" i="40" s="1"/>
  <c r="N84" i="41"/>
  <c r="Q29" i="40" s="1"/>
  <c r="O82" i="41"/>
  <c r="R34" i="40" s="1"/>
  <c r="N81" i="41"/>
  <c r="Q23" i="40" s="1"/>
  <c r="N80" i="41"/>
  <c r="Q20" i="40" s="1"/>
  <c r="O80" i="41"/>
  <c r="R20" i="40" s="1"/>
  <c r="L86" i="47"/>
  <c r="O27" i="40" s="1"/>
  <c r="H80" i="41"/>
  <c r="K20" i="40" s="1"/>
  <c r="O84" i="41"/>
  <c r="R29" i="40" s="1"/>
  <c r="M86" i="47"/>
  <c r="P27" i="40" s="1"/>
  <c r="I82" i="41"/>
  <c r="L34" i="40" s="1"/>
  <c r="H88" i="47"/>
  <c r="K35" i="40" s="1"/>
  <c r="H87" i="47"/>
  <c r="K28" i="40" s="1"/>
  <c r="E86" i="47"/>
  <c r="H27" i="40" s="1"/>
  <c r="H84" i="47"/>
  <c r="K30" i="40" s="1"/>
  <c r="N85" i="47"/>
  <c r="Q26" i="40" s="1"/>
  <c r="O88" i="47"/>
  <c r="R35" i="40" s="1"/>
  <c r="O86" i="47"/>
  <c r="R27" i="40" s="1"/>
  <c r="O84" i="47"/>
  <c r="R30" i="40" s="1"/>
  <c r="M88" i="47"/>
  <c r="P35" i="40" s="1"/>
  <c r="I88" i="47"/>
  <c r="L35" i="40" s="1"/>
  <c r="E88" i="47"/>
  <c r="H35" i="40" s="1"/>
  <c r="J87" i="47"/>
  <c r="M28" i="40" s="1"/>
  <c r="F87" i="47"/>
  <c r="I28" i="40" s="1"/>
  <c r="M84" i="47"/>
  <c r="P30" i="40" s="1"/>
  <c r="I84" i="47"/>
  <c r="L30" i="40" s="1"/>
  <c r="E84" i="47"/>
  <c r="H30" i="40" s="1"/>
  <c r="J83" i="47"/>
  <c r="M24" i="40" s="1"/>
  <c r="F83" i="47"/>
  <c r="I24" i="40" s="1"/>
  <c r="J88" i="47"/>
  <c r="M35" i="40" s="1"/>
  <c r="F88" i="47"/>
  <c r="I35" i="40" s="1"/>
  <c r="J84" i="47"/>
  <c r="M30" i="40" s="1"/>
  <c r="F84" i="47"/>
  <c r="I30" i="40" s="1"/>
  <c r="M87" i="47"/>
  <c r="P28" i="40" s="1"/>
  <c r="I87" i="47"/>
  <c r="L28" i="40" s="1"/>
  <c r="E87" i="47"/>
  <c r="H28" i="40" s="1"/>
  <c r="J86" i="47"/>
  <c r="M27" i="40" s="1"/>
  <c r="F86" i="47"/>
  <c r="I27" i="40" s="1"/>
  <c r="M82" i="41"/>
  <c r="P34" i="40" s="1"/>
  <c r="L82" i="41"/>
  <c r="O34" i="40" s="1"/>
  <c r="J82" i="41"/>
  <c r="M34" i="40" s="1"/>
  <c r="F82" i="41"/>
  <c r="I34" i="40" s="1"/>
  <c r="G82" i="41"/>
  <c r="J34" i="40" s="1"/>
  <c r="B8" i="50"/>
  <c r="AA34" i="43"/>
  <c r="J46" i="40" l="1"/>
  <c r="Q46" i="40"/>
  <c r="H46" i="40"/>
  <c r="P46" i="40"/>
  <c r="L46" i="40"/>
  <c r="I44" i="40"/>
  <c r="I40" i="40"/>
  <c r="I38" i="40"/>
  <c r="M46" i="40"/>
  <c r="N46" i="40"/>
  <c r="R46" i="40"/>
  <c r="K44" i="40"/>
  <c r="K40" i="40"/>
  <c r="K38" i="40"/>
  <c r="M44" i="40"/>
  <c r="M49" i="40" s="1"/>
  <c r="M50" i="40" s="1"/>
  <c r="M40" i="40"/>
  <c r="M38" i="40"/>
  <c r="R44" i="40"/>
  <c r="R40" i="40"/>
  <c r="R38" i="40"/>
  <c r="K46" i="40"/>
  <c r="J44" i="40"/>
  <c r="J49" i="40" s="1"/>
  <c r="J50" i="40" s="1"/>
  <c r="J40" i="40"/>
  <c r="J38" i="40"/>
  <c r="N38" i="40"/>
  <c r="N44" i="40"/>
  <c r="N40" i="40"/>
  <c r="I46" i="40"/>
  <c r="O46" i="40"/>
  <c r="Q44" i="40"/>
  <c r="Q49" i="40" s="1"/>
  <c r="Q50" i="40" s="1"/>
  <c r="Q40" i="40"/>
  <c r="Q38" i="40"/>
  <c r="H38" i="40"/>
  <c r="H44" i="40"/>
  <c r="H49" i="40" s="1"/>
  <c r="H50" i="40" s="1"/>
  <c r="H40" i="40"/>
  <c r="L38" i="40"/>
  <c r="L44" i="40"/>
  <c r="L49" i="40" s="1"/>
  <c r="L50" i="40" s="1"/>
  <c r="L40" i="40"/>
  <c r="O40" i="40"/>
  <c r="O38" i="40"/>
  <c r="O44" i="40"/>
  <c r="P38" i="40"/>
  <c r="P40" i="40"/>
  <c r="P44" i="40"/>
  <c r="P83" i="41"/>
  <c r="T22" i="40"/>
  <c r="H85" i="41"/>
  <c r="P80" i="41"/>
  <c r="K85" i="41"/>
  <c r="E85" i="41"/>
  <c r="E90" i="47"/>
  <c r="K90" i="47"/>
  <c r="G90" i="47"/>
  <c r="H90" i="47"/>
  <c r="N90" i="47"/>
  <c r="L90" i="47"/>
  <c r="I85" i="41"/>
  <c r="O85" i="41"/>
  <c r="N85" i="41"/>
  <c r="I90" i="47"/>
  <c r="O90" i="47"/>
  <c r="M90" i="47"/>
  <c r="F90" i="47"/>
  <c r="J90" i="47"/>
  <c r="F85" i="41"/>
  <c r="M85" i="41"/>
  <c r="J85" i="41"/>
  <c r="G85" i="41"/>
  <c r="L85" i="41"/>
  <c r="I17" i="50"/>
  <c r="B7" i="50"/>
  <c r="B6" i="50"/>
  <c r="B5" i="50"/>
  <c r="AA35" i="43"/>
  <c r="O49" i="40" l="1"/>
  <c r="O50" i="40" s="1"/>
  <c r="N47" i="40"/>
  <c r="N48" i="40" s="1"/>
  <c r="N49" i="40"/>
  <c r="N50" i="40" s="1"/>
  <c r="R49" i="40"/>
  <c r="R50" i="40" s="1"/>
  <c r="I49" i="40"/>
  <c r="I50" i="40" s="1"/>
  <c r="P47" i="40"/>
  <c r="P48" i="40" s="1"/>
  <c r="P49" i="40"/>
  <c r="P50" i="40" s="1"/>
  <c r="K49" i="40"/>
  <c r="K50" i="40" s="1"/>
  <c r="H39" i="40"/>
  <c r="H41" i="40"/>
  <c r="R41" i="40"/>
  <c r="O47" i="40"/>
  <c r="O48" i="40" s="1"/>
  <c r="L47" i="40"/>
  <c r="L48" i="40" s="1"/>
  <c r="Q47" i="40"/>
  <c r="Q48" i="40" s="1"/>
  <c r="R47" i="40"/>
  <c r="R48" i="40" s="1"/>
  <c r="M47" i="40"/>
  <c r="M48" i="40" s="1"/>
  <c r="J47" i="40"/>
  <c r="J48" i="40" s="1"/>
  <c r="I47" i="40"/>
  <c r="I48" i="40" s="1"/>
  <c r="K47" i="40"/>
  <c r="K48" i="40" s="1"/>
  <c r="H47" i="40"/>
  <c r="S34" i="40"/>
  <c r="AA36" i="43"/>
  <c r="H48" i="40" l="1"/>
  <c r="I32" i="50"/>
  <c r="I31" i="50"/>
  <c r="I30" i="50"/>
  <c r="I29" i="50"/>
  <c r="I28" i="50"/>
  <c r="I27" i="50"/>
  <c r="I26" i="50"/>
  <c r="I25" i="50"/>
  <c r="I24" i="50"/>
  <c r="I23" i="50"/>
  <c r="I22" i="50"/>
  <c r="I21" i="50"/>
  <c r="I20" i="50"/>
  <c r="I19" i="50"/>
  <c r="I18" i="50"/>
  <c r="AA37" i="43"/>
  <c r="C3" i="47" l="1"/>
  <c r="E3" i="47"/>
  <c r="AA38" i="43"/>
  <c r="B4" i="44" l="1"/>
  <c r="B4" i="43"/>
  <c r="AA39" i="43"/>
  <c r="B8" i="44" l="1"/>
  <c r="B7" i="44"/>
  <c r="B6" i="44"/>
  <c r="B5" i="44"/>
  <c r="C7" i="42"/>
  <c r="C6" i="42"/>
  <c r="C5" i="42"/>
  <c r="C4" i="42"/>
  <c r="E3" i="42"/>
  <c r="C3" i="42"/>
  <c r="E3" i="41"/>
  <c r="C3" i="41"/>
  <c r="AA40" i="43"/>
  <c r="B8" i="43" l="1"/>
  <c r="C7" i="41"/>
  <c r="AA41" i="43"/>
  <c r="I63" i="47" l="1"/>
  <c r="J63" i="47" s="1"/>
  <c r="I62" i="47"/>
  <c r="J62" i="47" s="1"/>
  <c r="I33" i="47"/>
  <c r="J33" i="47" s="1"/>
  <c r="I32" i="47"/>
  <c r="J32" i="47" s="1"/>
  <c r="I27" i="47"/>
  <c r="J27" i="47" s="1"/>
  <c r="I26" i="47"/>
  <c r="J26" i="47" s="1"/>
  <c r="I25" i="47"/>
  <c r="J25" i="47" s="1"/>
  <c r="I24" i="47"/>
  <c r="J24" i="47" s="1"/>
  <c r="I56" i="47"/>
  <c r="J56" i="47" s="1"/>
  <c r="I48" i="47"/>
  <c r="J48" i="47" s="1"/>
  <c r="I40" i="47"/>
  <c r="J40" i="47" s="1"/>
  <c r="I41" i="47"/>
  <c r="J41" i="47" s="1"/>
  <c r="I16" i="47"/>
  <c r="J16" i="47" s="1"/>
  <c r="I17" i="47"/>
  <c r="J17" i="47" s="1"/>
  <c r="I18" i="47"/>
  <c r="J18" i="47" s="1"/>
  <c r="I19" i="47"/>
  <c r="J19" i="47" s="1"/>
  <c r="H25" i="41"/>
  <c r="H37" i="41"/>
  <c r="H49" i="41"/>
  <c r="H73" i="41"/>
  <c r="G64" i="41"/>
  <c r="H64" i="41" s="1"/>
  <c r="G65" i="41"/>
  <c r="H65" i="41" s="1"/>
  <c r="G66" i="41"/>
  <c r="H66" i="41" s="1"/>
  <c r="G67" i="41"/>
  <c r="H67" i="41" s="1"/>
  <c r="G68" i="41"/>
  <c r="H68" i="41" s="1"/>
  <c r="G69" i="41"/>
  <c r="H69" i="41" s="1"/>
  <c r="G70" i="41"/>
  <c r="H70" i="41" s="1"/>
  <c r="G71" i="41"/>
  <c r="H71" i="41" s="1"/>
  <c r="G72" i="41"/>
  <c r="H72" i="41" s="1"/>
  <c r="G29" i="41"/>
  <c r="H29" i="41" s="1"/>
  <c r="G30" i="41"/>
  <c r="H30" i="41" s="1"/>
  <c r="G31" i="41"/>
  <c r="H31" i="41" s="1"/>
  <c r="G32" i="41"/>
  <c r="H32" i="41" s="1"/>
  <c r="G33" i="41"/>
  <c r="H33" i="41" s="1"/>
  <c r="G34" i="41"/>
  <c r="H34" i="41" s="1"/>
  <c r="G35" i="41"/>
  <c r="H35" i="41" s="1"/>
  <c r="G36" i="41"/>
  <c r="H36" i="41" s="1"/>
  <c r="G17" i="41"/>
  <c r="H17" i="41" s="1"/>
  <c r="G18" i="41"/>
  <c r="H18" i="41" s="1"/>
  <c r="G19" i="41"/>
  <c r="H19" i="41" s="1"/>
  <c r="G20" i="41"/>
  <c r="H20" i="41" s="1"/>
  <c r="G21" i="41"/>
  <c r="H21" i="41" s="1"/>
  <c r="G22" i="41"/>
  <c r="H22" i="41" s="1"/>
  <c r="G23" i="41"/>
  <c r="H23" i="41" s="1"/>
  <c r="G24" i="41"/>
  <c r="H24" i="41" s="1"/>
  <c r="AA42" i="43"/>
  <c r="H75" i="41" l="1"/>
  <c r="Q19" i="44"/>
  <c r="R19" i="44"/>
  <c r="S19" i="44"/>
  <c r="T19" i="44"/>
  <c r="U19" i="44"/>
  <c r="V19" i="44"/>
  <c r="Q20" i="44"/>
  <c r="R20" i="44"/>
  <c r="S20" i="44"/>
  <c r="T20" i="44"/>
  <c r="U20" i="44"/>
  <c r="V20" i="44"/>
  <c r="Q21" i="44"/>
  <c r="R21" i="44"/>
  <c r="S21" i="44"/>
  <c r="T21" i="44"/>
  <c r="U21" i="44"/>
  <c r="V21" i="44"/>
  <c r="Q22" i="44"/>
  <c r="R22" i="44"/>
  <c r="S22" i="44"/>
  <c r="T22" i="44"/>
  <c r="U22" i="44"/>
  <c r="V22" i="44"/>
  <c r="Q23" i="44"/>
  <c r="R23" i="44"/>
  <c r="S23" i="44"/>
  <c r="T23" i="44"/>
  <c r="U23" i="44"/>
  <c r="V23" i="44"/>
  <c r="Q24" i="44"/>
  <c r="R24" i="44"/>
  <c r="S24" i="44"/>
  <c r="T24" i="44"/>
  <c r="U24" i="44"/>
  <c r="V24" i="44"/>
  <c r="Q25" i="44"/>
  <c r="R25" i="44"/>
  <c r="S25" i="44"/>
  <c r="T25" i="44"/>
  <c r="U25" i="44"/>
  <c r="V25" i="44"/>
  <c r="Q26" i="44"/>
  <c r="R26" i="44"/>
  <c r="S26" i="44"/>
  <c r="T26" i="44"/>
  <c r="U26" i="44"/>
  <c r="V26" i="44"/>
  <c r="Q27" i="44"/>
  <c r="R27" i="44"/>
  <c r="S27" i="44"/>
  <c r="T27" i="44"/>
  <c r="U27" i="44"/>
  <c r="V27" i="44"/>
  <c r="Q28" i="44"/>
  <c r="R28" i="44"/>
  <c r="S28" i="44"/>
  <c r="T28" i="44"/>
  <c r="U28" i="44"/>
  <c r="V28" i="44"/>
  <c r="Q29" i="44"/>
  <c r="R29" i="44"/>
  <c r="S29" i="44"/>
  <c r="T29" i="44"/>
  <c r="U29" i="44"/>
  <c r="V29" i="44"/>
  <c r="Q30" i="44"/>
  <c r="R30" i="44"/>
  <c r="S30" i="44"/>
  <c r="T30" i="44"/>
  <c r="U30" i="44"/>
  <c r="V30" i="44"/>
  <c r="Q31" i="44"/>
  <c r="R31" i="44"/>
  <c r="S31" i="44"/>
  <c r="T31" i="44"/>
  <c r="U31" i="44"/>
  <c r="V31" i="44"/>
  <c r="Q32" i="44"/>
  <c r="R32" i="44"/>
  <c r="S32" i="44"/>
  <c r="T32" i="44"/>
  <c r="U32" i="44"/>
  <c r="V32" i="44"/>
  <c r="Q33" i="44"/>
  <c r="R33" i="44"/>
  <c r="S33" i="44"/>
  <c r="T33" i="44"/>
  <c r="U33" i="44"/>
  <c r="V33" i="44"/>
  <c r="Q34" i="44"/>
  <c r="R34" i="44"/>
  <c r="S34" i="44"/>
  <c r="T34" i="44"/>
  <c r="U34" i="44"/>
  <c r="V34" i="44"/>
  <c r="Q35" i="44"/>
  <c r="R35" i="44"/>
  <c r="S35" i="44"/>
  <c r="T35" i="44"/>
  <c r="U35" i="44"/>
  <c r="V35" i="44"/>
  <c r="Q36" i="44"/>
  <c r="R36" i="44"/>
  <c r="S36" i="44"/>
  <c r="T36" i="44"/>
  <c r="U36" i="44"/>
  <c r="V36" i="44"/>
  <c r="Q18" i="44"/>
  <c r="R18" i="44"/>
  <c r="S18" i="44"/>
  <c r="T18" i="44"/>
  <c r="V18" i="44"/>
  <c r="U18" i="44"/>
  <c r="AA43" i="43"/>
  <c r="D37" i="44" l="1"/>
  <c r="E37" i="44"/>
  <c r="F37" i="44"/>
  <c r="G37" i="44"/>
  <c r="H37" i="44"/>
  <c r="I37" i="44"/>
  <c r="J37" i="44"/>
  <c r="K37" i="44"/>
  <c r="L37" i="44"/>
  <c r="M37" i="44"/>
  <c r="N37" i="44"/>
  <c r="D38" i="44"/>
  <c r="E38" i="44"/>
  <c r="F38" i="44"/>
  <c r="G38" i="44"/>
  <c r="H38" i="44"/>
  <c r="I38" i="44"/>
  <c r="J38" i="44"/>
  <c r="K38" i="44"/>
  <c r="L38" i="44"/>
  <c r="M38" i="44"/>
  <c r="N38" i="44"/>
  <c r="D39" i="44"/>
  <c r="E39" i="44"/>
  <c r="F39" i="44"/>
  <c r="G39" i="44"/>
  <c r="H39" i="44"/>
  <c r="I39" i="44"/>
  <c r="J39" i="44"/>
  <c r="K39" i="44"/>
  <c r="L39" i="44"/>
  <c r="M39" i="44"/>
  <c r="N39" i="44"/>
  <c r="D40" i="44"/>
  <c r="E40" i="44"/>
  <c r="F40" i="44"/>
  <c r="G40" i="44"/>
  <c r="H40" i="44"/>
  <c r="I40" i="44"/>
  <c r="J40" i="44"/>
  <c r="K40" i="44"/>
  <c r="L40" i="44"/>
  <c r="M40" i="44"/>
  <c r="N40" i="44"/>
  <c r="D41" i="44"/>
  <c r="E41" i="44"/>
  <c r="F41" i="44"/>
  <c r="G41" i="44"/>
  <c r="H41" i="44"/>
  <c r="I41" i="44"/>
  <c r="J41" i="44"/>
  <c r="K41" i="44"/>
  <c r="L41" i="44"/>
  <c r="M41" i="44"/>
  <c r="N41" i="44"/>
  <c r="D42" i="44"/>
  <c r="E42" i="44"/>
  <c r="F42" i="44"/>
  <c r="G42" i="44"/>
  <c r="H42" i="44"/>
  <c r="I42" i="44"/>
  <c r="J42" i="44"/>
  <c r="K42" i="44"/>
  <c r="L42" i="44"/>
  <c r="M42" i="44"/>
  <c r="N42" i="44"/>
  <c r="D43" i="44"/>
  <c r="E43" i="44"/>
  <c r="F43" i="44"/>
  <c r="G43" i="44"/>
  <c r="H43" i="44"/>
  <c r="I43" i="44"/>
  <c r="J43" i="44"/>
  <c r="K43" i="44"/>
  <c r="L43" i="44"/>
  <c r="M43" i="44"/>
  <c r="N43" i="44"/>
  <c r="C38" i="44"/>
  <c r="C39" i="44"/>
  <c r="C40" i="44"/>
  <c r="C41" i="44"/>
  <c r="C42" i="44"/>
  <c r="C43" i="44"/>
  <c r="C37" i="44"/>
  <c r="AA44" i="43"/>
  <c r="B7" i="43" l="1"/>
  <c r="B6" i="43"/>
  <c r="B5" i="43"/>
  <c r="C6" i="41"/>
  <c r="C5" i="41"/>
  <c r="C4" i="41"/>
  <c r="D81" i="47"/>
  <c r="J68" i="47"/>
  <c r="AA45" i="43"/>
  <c r="J78" i="47" l="1"/>
  <c r="D82" i="47"/>
  <c r="G21" i="40" s="1"/>
  <c r="D88" i="47"/>
  <c r="D89" i="47"/>
  <c r="G37" i="40" s="1"/>
  <c r="S37" i="40" s="1"/>
  <c r="P82" i="41"/>
  <c r="D84" i="47"/>
  <c r="G30" i="40" s="1"/>
  <c r="D85" i="47"/>
  <c r="G26" i="40" s="1"/>
  <c r="D87" i="47"/>
  <c r="G28" i="40" s="1"/>
  <c r="D83" i="47"/>
  <c r="G24" i="40" s="1"/>
  <c r="D86" i="47"/>
  <c r="G27" i="40" s="1"/>
  <c r="D84" i="41"/>
  <c r="G29" i="40" s="1"/>
  <c r="D81" i="41"/>
  <c r="I55" i="47"/>
  <c r="J55" i="47" s="1"/>
  <c r="I47" i="47"/>
  <c r="J47" i="47" s="1"/>
  <c r="I39" i="47"/>
  <c r="J39" i="47" s="1"/>
  <c r="I31" i="47"/>
  <c r="J31" i="47" s="1"/>
  <c r="I23" i="47"/>
  <c r="J23" i="47" s="1"/>
  <c r="I15" i="47"/>
  <c r="T30" i="40"/>
  <c r="O68" i="47"/>
  <c r="T35" i="40" s="1"/>
  <c r="O60" i="47"/>
  <c r="T28" i="40" s="1"/>
  <c r="O53" i="47"/>
  <c r="T27" i="40" s="1"/>
  <c r="T26" i="40"/>
  <c r="T24" i="40"/>
  <c r="T21" i="40"/>
  <c r="G54" i="42"/>
  <c r="H54" i="42" s="1"/>
  <c r="G53" i="42"/>
  <c r="H53" i="42" s="1"/>
  <c r="G52" i="42"/>
  <c r="H52" i="42" s="1"/>
  <c r="G51" i="42"/>
  <c r="H51" i="42" s="1"/>
  <c r="G50" i="42"/>
  <c r="H50" i="42" s="1"/>
  <c r="G49" i="42"/>
  <c r="H49" i="42" s="1"/>
  <c r="G48" i="42"/>
  <c r="H48" i="42" s="1"/>
  <c r="G47" i="42"/>
  <c r="H47" i="42" s="1"/>
  <c r="G46" i="42"/>
  <c r="H46" i="42" s="1"/>
  <c r="G45" i="42"/>
  <c r="H45" i="42" s="1"/>
  <c r="G44" i="42"/>
  <c r="H44" i="42" s="1"/>
  <c r="G43" i="42"/>
  <c r="H43" i="42" s="1"/>
  <c r="G40" i="42"/>
  <c r="H40" i="42" s="1"/>
  <c r="G39" i="42"/>
  <c r="H39" i="42" s="1"/>
  <c r="G38" i="42"/>
  <c r="H38" i="42" s="1"/>
  <c r="G37" i="42"/>
  <c r="H37" i="42" s="1"/>
  <c r="G36" i="42"/>
  <c r="H36" i="42" s="1"/>
  <c r="G35" i="42"/>
  <c r="H35" i="42" s="1"/>
  <c r="G34" i="42"/>
  <c r="H34" i="42" s="1"/>
  <c r="G33" i="42"/>
  <c r="H33" i="42" s="1"/>
  <c r="G32" i="42"/>
  <c r="H32" i="42" s="1"/>
  <c r="G31" i="42"/>
  <c r="H31" i="42" s="1"/>
  <c r="G30" i="42"/>
  <c r="H30" i="42" s="1"/>
  <c r="G29" i="42"/>
  <c r="H29" i="42" s="1"/>
  <c r="G26" i="42"/>
  <c r="H26" i="42" s="1"/>
  <c r="G25" i="42"/>
  <c r="H25" i="42" s="1"/>
  <c r="G24" i="42"/>
  <c r="H24" i="42" s="1"/>
  <c r="G23" i="42"/>
  <c r="H23" i="42" s="1"/>
  <c r="G22" i="42"/>
  <c r="H22" i="42" s="1"/>
  <c r="G21" i="42"/>
  <c r="H21" i="42" s="1"/>
  <c r="G20" i="42"/>
  <c r="H20" i="42" s="1"/>
  <c r="G19" i="42"/>
  <c r="H19" i="42" s="1"/>
  <c r="G18" i="42"/>
  <c r="H18" i="42" s="1"/>
  <c r="G17" i="42"/>
  <c r="H17" i="42" s="1"/>
  <c r="G16" i="42"/>
  <c r="H16" i="42" s="1"/>
  <c r="G16" i="41"/>
  <c r="H16" i="41" s="1"/>
  <c r="G15" i="41"/>
  <c r="G28" i="41"/>
  <c r="H28" i="41" s="1"/>
  <c r="G27" i="41"/>
  <c r="H27" i="41" s="1"/>
  <c r="G63" i="41"/>
  <c r="Y64" i="43"/>
  <c r="L55" i="42"/>
  <c r="M55" i="42" s="1"/>
  <c r="L41" i="42"/>
  <c r="M41" i="42" s="1"/>
  <c r="M37" i="41"/>
  <c r="T23" i="40" s="1"/>
  <c r="M49" i="41"/>
  <c r="T34" i="40" s="1"/>
  <c r="M73" i="41"/>
  <c r="T29" i="40" s="1"/>
  <c r="U37" i="44"/>
  <c r="U40" i="44" s="1"/>
  <c r="G15" i="42"/>
  <c r="S33" i="40"/>
  <c r="S32" i="40"/>
  <c r="S31" i="40"/>
  <c r="S25" i="40"/>
  <c r="AA46" i="43"/>
  <c r="J77" i="47" l="1"/>
  <c r="J79" i="47"/>
  <c r="O78" i="47"/>
  <c r="H18" i="51"/>
  <c r="J18" i="51"/>
  <c r="S36" i="40"/>
  <c r="G23" i="40"/>
  <c r="G35" i="40"/>
  <c r="S35" i="40" s="1"/>
  <c r="H15" i="41"/>
  <c r="H74" i="41"/>
  <c r="H76" i="41" s="1"/>
  <c r="H56" i="42"/>
  <c r="J15" i="47"/>
  <c r="H15" i="42"/>
  <c r="H58" i="42"/>
  <c r="L39" i="40"/>
  <c r="P81" i="41"/>
  <c r="H63" i="41"/>
  <c r="P84" i="41"/>
  <c r="S20" i="40"/>
  <c r="M25" i="41"/>
  <c r="T20" i="40" s="1"/>
  <c r="T40" i="40" s="1"/>
  <c r="V37" i="44"/>
  <c r="V40" i="44" s="1"/>
  <c r="S37" i="44"/>
  <c r="S40" i="44" s="1"/>
  <c r="T37" i="44"/>
  <c r="T40" i="44" s="1"/>
  <c r="Q37" i="44"/>
  <c r="Q40" i="44" s="1"/>
  <c r="R37" i="44"/>
  <c r="R40" i="44" s="1"/>
  <c r="S62" i="43"/>
  <c r="Q60" i="43"/>
  <c r="U62" i="43"/>
  <c r="R60" i="43"/>
  <c r="U38" i="44"/>
  <c r="S29" i="40"/>
  <c r="S24" i="40"/>
  <c r="D90" i="47"/>
  <c r="S21" i="40"/>
  <c r="D85" i="41"/>
  <c r="P85" i="41" s="1"/>
  <c r="V60" i="43"/>
  <c r="V62" i="43"/>
  <c r="D67" i="42"/>
  <c r="T62" i="43"/>
  <c r="T60" i="43"/>
  <c r="O41" i="42"/>
  <c r="T25" i="40" s="1"/>
  <c r="N41" i="42"/>
  <c r="D68" i="42" s="1"/>
  <c r="N55" i="42"/>
  <c r="D69" i="42" s="1"/>
  <c r="O55" i="42"/>
  <c r="T31" i="40" s="1"/>
  <c r="AA47" i="43"/>
  <c r="G40" i="40" l="1"/>
  <c r="G44" i="40"/>
  <c r="G38" i="40"/>
  <c r="G46" i="40"/>
  <c r="S46" i="40" s="1"/>
  <c r="S23" i="40"/>
  <c r="I39" i="40"/>
  <c r="I41" i="40"/>
  <c r="J41" i="40"/>
  <c r="J39" i="40"/>
  <c r="K39" i="40"/>
  <c r="K41" i="40"/>
  <c r="R39" i="40"/>
  <c r="M39" i="40"/>
  <c r="Q39" i="40"/>
  <c r="O39" i="40"/>
  <c r="P39" i="40"/>
  <c r="R62" i="43"/>
  <c r="S60" i="43"/>
  <c r="V38" i="44"/>
  <c r="T38" i="44"/>
  <c r="Q41" i="44"/>
  <c r="R38" i="44"/>
  <c r="S38" i="44"/>
  <c r="Q62" i="43"/>
  <c r="U60" i="43"/>
  <c r="Q38" i="44"/>
  <c r="H61" i="42"/>
  <c r="S28" i="40"/>
  <c r="S27" i="40"/>
  <c r="S30" i="40"/>
  <c r="S26" i="40"/>
  <c r="T38" i="40"/>
  <c r="T41" i="40" s="1"/>
  <c r="M75" i="41"/>
  <c r="AA48" i="43"/>
  <c r="G47" i="40" l="1"/>
  <c r="F22" i="51" s="1"/>
  <c r="G49" i="40"/>
  <c r="S38" i="40"/>
  <c r="G39" i="40"/>
  <c r="G41" i="40"/>
  <c r="S44" i="40"/>
  <c r="S40" i="40"/>
  <c r="F21" i="51"/>
  <c r="F19" i="51"/>
  <c r="D21" i="51"/>
  <c r="D19" i="51"/>
  <c r="L41" i="40"/>
  <c r="N41" i="40"/>
  <c r="N39" i="40"/>
  <c r="T39" i="40"/>
  <c r="Q41" i="40"/>
  <c r="M41" i="40"/>
  <c r="O41" i="40"/>
  <c r="P41" i="40"/>
  <c r="Q63" i="43"/>
  <c r="Q65" i="43" s="1"/>
  <c r="Q43" i="44"/>
  <c r="AA49" i="43"/>
  <c r="S49" i="40" l="1"/>
  <c r="H22" i="51" s="1"/>
  <c r="G50" i="40"/>
  <c r="D22" i="51"/>
  <c r="S47" i="40"/>
  <c r="G48" i="40"/>
  <c r="F23" i="51" s="1"/>
  <c r="S39" i="40"/>
  <c r="S41" i="40"/>
  <c r="J19" i="51"/>
  <c r="H19" i="51"/>
  <c r="H21" i="51"/>
  <c r="J21" i="51"/>
  <c r="J22" i="51"/>
  <c r="AA50" i="43"/>
  <c r="S50" i="40" l="1"/>
  <c r="H23" i="51" s="1"/>
  <c r="D23" i="51"/>
  <c r="S48" i="40"/>
  <c r="J23" i="51"/>
  <c r="AA51" i="43"/>
  <c r="AA52" i="43"/>
  <c r="AA53" i="43"/>
  <c r="AA54" i="43" s="1"/>
  <c r="AA55" i="43" s="1"/>
  <c r="AA56" i="43" s="1"/>
  <c r="AA57" i="43" s="1"/>
  <c r="AA58" i="43" s="1"/>
  <c r="Q71" i="43" l="1"/>
  <c r="S71" i="43" s="1"/>
  <c r="Q70" i="43"/>
  <c r="S70" i="43" s="1"/>
  <c r="Q73" i="43"/>
  <c r="S73" i="43" s="1"/>
  <c r="Q72" i="43"/>
  <c r="S72" i="43" s="1"/>
  <c r="Q69" i="43"/>
  <c r="S69" i="43" s="1"/>
</calcChain>
</file>

<file path=xl/sharedStrings.xml><?xml version="1.0" encoding="utf-8"?>
<sst xmlns="http://schemas.openxmlformats.org/spreadsheetml/2006/main" count="528" uniqueCount="327">
  <si>
    <t>その他</t>
    <rPh sb="2" eb="3">
      <t>タ</t>
    </rPh>
    <phoneticPr fontId="3"/>
  </si>
  <si>
    <t>割引率</t>
    <rPh sb="0" eb="2">
      <t>ワリビキ</t>
    </rPh>
    <rPh sb="2" eb="3">
      <t>リツ</t>
    </rPh>
    <phoneticPr fontId="3"/>
  </si>
  <si>
    <t>システム構築費</t>
    <rPh sb="4" eb="6">
      <t>コウチク</t>
    </rPh>
    <rPh sb="6" eb="7">
      <t>ヒ</t>
    </rPh>
    <phoneticPr fontId="3"/>
  </si>
  <si>
    <t>作業体制</t>
    <rPh sb="0" eb="2">
      <t>サギョウ</t>
    </rPh>
    <rPh sb="2" eb="4">
      <t>タイセイ</t>
    </rPh>
    <phoneticPr fontId="3"/>
  </si>
  <si>
    <t>備考</t>
    <rPh sb="0" eb="2">
      <t>ビコウ</t>
    </rPh>
    <phoneticPr fontId="3"/>
  </si>
  <si>
    <t>4月</t>
    <rPh sb="1" eb="2">
      <t>ガツ</t>
    </rPh>
    <phoneticPr fontId="3"/>
  </si>
  <si>
    <t>5月</t>
  </si>
  <si>
    <t>6月</t>
  </si>
  <si>
    <t>7月</t>
  </si>
  <si>
    <t>8月</t>
  </si>
  <si>
    <t>9月</t>
  </si>
  <si>
    <t>10月</t>
  </si>
  <si>
    <t>11月</t>
  </si>
  <si>
    <t>12月</t>
  </si>
  <si>
    <t>1月</t>
    <rPh sb="1" eb="2">
      <t>ガツ</t>
    </rPh>
    <phoneticPr fontId="3"/>
  </si>
  <si>
    <t>2月</t>
    <rPh sb="1" eb="2">
      <t>ガツ</t>
    </rPh>
    <phoneticPr fontId="3"/>
  </si>
  <si>
    <t>3月</t>
    <rPh sb="1" eb="2">
      <t>ガツ</t>
    </rPh>
    <phoneticPr fontId="3"/>
  </si>
  <si>
    <t>作業内容と作業内訳</t>
    <rPh sb="0" eb="2">
      <t>サギョウ</t>
    </rPh>
    <rPh sb="2" eb="4">
      <t>ナイヨウ</t>
    </rPh>
    <rPh sb="5" eb="7">
      <t>サギョウ</t>
    </rPh>
    <rPh sb="7" eb="9">
      <t>ウチワケ</t>
    </rPh>
    <phoneticPr fontId="3"/>
  </si>
  <si>
    <t>PM</t>
    <phoneticPr fontId="3"/>
  </si>
  <si>
    <t>PG</t>
    <phoneticPr fontId="3"/>
  </si>
  <si>
    <t>技術者単価（千円・人月）</t>
    <rPh sb="0" eb="3">
      <t>ギジュツシャ</t>
    </rPh>
    <rPh sb="3" eb="5">
      <t>タンカ</t>
    </rPh>
    <rPh sb="6" eb="8">
      <t>センエン</t>
    </rPh>
    <rPh sb="9" eb="10">
      <t>ヒト</t>
    </rPh>
    <rPh sb="10" eb="11">
      <t>ゲツ</t>
    </rPh>
    <phoneticPr fontId="3"/>
  </si>
  <si>
    <t>運用SE</t>
    <rPh sb="0" eb="2">
      <t>ウンヨウ</t>
    </rPh>
    <phoneticPr fontId="3"/>
  </si>
  <si>
    <t>分類</t>
    <rPh sb="0" eb="2">
      <t>ブンルイ</t>
    </rPh>
    <phoneticPr fontId="3"/>
  </si>
  <si>
    <t>調達方法</t>
    <rPh sb="0" eb="2">
      <t>チョウタツ</t>
    </rPh>
    <rPh sb="2" eb="4">
      <t>ホウホウ</t>
    </rPh>
    <phoneticPr fontId="3"/>
  </si>
  <si>
    <t>標準価格</t>
    <rPh sb="0" eb="2">
      <t>ヒョウジュン</t>
    </rPh>
    <rPh sb="2" eb="4">
      <t>カカク</t>
    </rPh>
    <phoneticPr fontId="3"/>
  </si>
  <si>
    <t>リース</t>
    <phoneticPr fontId="3"/>
  </si>
  <si>
    <t>更新日</t>
    <rPh sb="0" eb="3">
      <t>コウシンビ</t>
    </rPh>
    <phoneticPr fontId="3"/>
  </si>
  <si>
    <t>品名・サービス名</t>
    <phoneticPr fontId="3"/>
  </si>
  <si>
    <t>単位</t>
    <phoneticPr fontId="3"/>
  </si>
  <si>
    <t>提供価格合計</t>
    <rPh sb="0" eb="2">
      <t>テイキョウ</t>
    </rPh>
    <rPh sb="2" eb="4">
      <t>カカク</t>
    </rPh>
    <rPh sb="4" eb="6">
      <t>ゴウケイ</t>
    </rPh>
    <phoneticPr fontId="3"/>
  </si>
  <si>
    <t>標準価格合計</t>
    <rPh sb="0" eb="2">
      <t>ヒョウジュン</t>
    </rPh>
    <rPh sb="2" eb="4">
      <t>カカク</t>
    </rPh>
    <rPh sb="4" eb="6">
      <t>ゴウケイ</t>
    </rPh>
    <rPh sb="5" eb="6">
      <t>ケイ</t>
    </rPh>
    <phoneticPr fontId="3"/>
  </si>
  <si>
    <t>標準単価</t>
    <rPh sb="0" eb="2">
      <t>ヒョウジュン</t>
    </rPh>
    <rPh sb="2" eb="4">
      <t>タンカ</t>
    </rPh>
    <phoneticPr fontId="3"/>
  </si>
  <si>
    <t>サービス利用</t>
    <rPh sb="4" eb="6">
      <t>リヨウ</t>
    </rPh>
    <phoneticPr fontId="3"/>
  </si>
  <si>
    <t>明細種類</t>
    <rPh sb="0" eb="2">
      <t>メイサイ</t>
    </rPh>
    <rPh sb="2" eb="4">
      <t>シュルイ</t>
    </rPh>
    <phoneticPr fontId="3"/>
  </si>
  <si>
    <t>システム構築版</t>
    <rPh sb="4" eb="6">
      <t>コウチク</t>
    </rPh>
    <rPh sb="6" eb="7">
      <t>バン</t>
    </rPh>
    <phoneticPr fontId="3"/>
  </si>
  <si>
    <t>システム運用保守版</t>
    <rPh sb="4" eb="6">
      <t>ウンヨウ</t>
    </rPh>
    <rPh sb="6" eb="8">
      <t>ホシュ</t>
    </rPh>
    <rPh sb="8" eb="9">
      <t>バン</t>
    </rPh>
    <phoneticPr fontId="3"/>
  </si>
  <si>
    <t>機器調達費
（ハードウェア、周辺機器等）</t>
    <rPh sb="0" eb="2">
      <t>キキ</t>
    </rPh>
    <rPh sb="2" eb="4">
      <t>チョウタツ</t>
    </rPh>
    <rPh sb="4" eb="5">
      <t>ヒ</t>
    </rPh>
    <rPh sb="14" eb="16">
      <t>シュウヘン</t>
    </rPh>
    <rPh sb="16" eb="18">
      <t>キキ</t>
    </rPh>
    <rPh sb="18" eb="19">
      <t>ナド</t>
    </rPh>
    <phoneticPr fontId="3"/>
  </si>
  <si>
    <t>通信運搬費
（ネットワーク利用料等）</t>
    <rPh sb="0" eb="2">
      <t>ツウシン</t>
    </rPh>
    <rPh sb="2" eb="4">
      <t>ウンパン</t>
    </rPh>
    <rPh sb="4" eb="5">
      <t>ヒ</t>
    </rPh>
    <rPh sb="13" eb="16">
      <t>リヨウリョウ</t>
    </rPh>
    <rPh sb="16" eb="17">
      <t>ナド</t>
    </rPh>
    <phoneticPr fontId="3"/>
  </si>
  <si>
    <t>単位（円）</t>
    <phoneticPr fontId="3"/>
  </si>
  <si>
    <t>システム運用保守費
（技術者作業費）</t>
    <rPh sb="4" eb="6">
      <t>ウンヨウ</t>
    </rPh>
    <rPh sb="6" eb="8">
      <t>ホシュ</t>
    </rPh>
    <rPh sb="8" eb="9">
      <t>ヒ</t>
    </rPh>
    <rPh sb="11" eb="14">
      <t>ギジュツシャ</t>
    </rPh>
    <rPh sb="14" eb="16">
      <t>サギョウ</t>
    </rPh>
    <rPh sb="16" eb="17">
      <t>ヒ</t>
    </rPh>
    <phoneticPr fontId="3"/>
  </si>
  <si>
    <t>提供価格
（リース元金）</t>
    <rPh sb="0" eb="2">
      <t>テイキョウ</t>
    </rPh>
    <rPh sb="2" eb="4">
      <t>カカク</t>
    </rPh>
    <rPh sb="9" eb="11">
      <t>ガンキン</t>
    </rPh>
    <phoneticPr fontId="3"/>
  </si>
  <si>
    <t>数量</t>
    <rPh sb="0" eb="2">
      <t>スウリョウ</t>
    </rPh>
    <phoneticPr fontId="3"/>
  </si>
  <si>
    <t>提供価格</t>
    <rPh sb="0" eb="2">
      <t>テイキョウ</t>
    </rPh>
    <rPh sb="2" eb="4">
      <t>カカク</t>
    </rPh>
    <phoneticPr fontId="3"/>
  </si>
  <si>
    <t>リース料率</t>
    <rPh sb="3" eb="4">
      <t>リョウ</t>
    </rPh>
    <rPh sb="4" eb="5">
      <t>リツ</t>
    </rPh>
    <phoneticPr fontId="3"/>
  </si>
  <si>
    <t>月額リース料</t>
    <rPh sb="0" eb="2">
      <t>ゲツガク</t>
    </rPh>
    <rPh sb="5" eb="6">
      <t>リョウ</t>
    </rPh>
    <phoneticPr fontId="3"/>
  </si>
  <si>
    <t>リース期間月数</t>
    <rPh sb="3" eb="5">
      <t>キカン</t>
    </rPh>
    <rPh sb="5" eb="7">
      <t>ツキスウ</t>
    </rPh>
    <phoneticPr fontId="3"/>
  </si>
  <si>
    <t>リース料総額</t>
    <rPh sb="3" eb="4">
      <t>リョウ</t>
    </rPh>
    <rPh sb="4" eb="6">
      <t>ソウガク</t>
    </rPh>
    <phoneticPr fontId="3"/>
  </si>
  <si>
    <t>提供価格合計
（リース元金）</t>
    <rPh sb="0" eb="2">
      <t>テイキョウ</t>
    </rPh>
    <rPh sb="2" eb="4">
      <t>カカク</t>
    </rPh>
    <rPh sb="4" eb="6">
      <t>ゴウケイ</t>
    </rPh>
    <phoneticPr fontId="3"/>
  </si>
  <si>
    <t>工数合計（人時）</t>
    <rPh sb="0" eb="2">
      <t>コウスウ</t>
    </rPh>
    <rPh sb="2" eb="4">
      <t>ゴウケイ</t>
    </rPh>
    <rPh sb="5" eb="6">
      <t>ニン</t>
    </rPh>
    <rPh sb="6" eb="7">
      <t>ジ</t>
    </rPh>
    <phoneticPr fontId="3"/>
  </si>
  <si>
    <t>工数合計（人月）</t>
    <rPh sb="0" eb="2">
      <t>コウスウ</t>
    </rPh>
    <rPh sb="2" eb="4">
      <t>ゴウケイ</t>
    </rPh>
    <rPh sb="5" eb="6">
      <t>ニン</t>
    </rPh>
    <rPh sb="6" eb="7">
      <t>ゲツ</t>
    </rPh>
    <phoneticPr fontId="3"/>
  </si>
  <si>
    <t>標準価格合計（円）</t>
    <rPh sb="0" eb="2">
      <t>ヒョウジュン</t>
    </rPh>
    <rPh sb="2" eb="4">
      <t>カカク</t>
    </rPh>
    <rPh sb="4" eb="6">
      <t>ゴウケイ</t>
    </rPh>
    <rPh sb="7" eb="8">
      <t>エン</t>
    </rPh>
    <phoneticPr fontId="3"/>
  </si>
  <si>
    <t>提供価格合計（円）</t>
    <rPh sb="0" eb="2">
      <t>テイキョウ</t>
    </rPh>
    <rPh sb="2" eb="4">
      <t>カカク</t>
    </rPh>
    <rPh sb="4" eb="6">
      <t>ゴウケイ</t>
    </rPh>
    <rPh sb="7" eb="8">
      <t>エン</t>
    </rPh>
    <phoneticPr fontId="3"/>
  </si>
  <si>
    <t>システム名</t>
    <rPh sb="4" eb="5">
      <t>メイ</t>
    </rPh>
    <phoneticPr fontId="3"/>
  </si>
  <si>
    <t>システム名</t>
    <phoneticPr fontId="3"/>
  </si>
  <si>
    <t>作成日</t>
    <phoneticPr fontId="3"/>
  </si>
  <si>
    <t>システム利用費
（ASPサービス利用料等）</t>
    <rPh sb="4" eb="6">
      <t>リヨウ</t>
    </rPh>
    <rPh sb="6" eb="7">
      <t>ヒ</t>
    </rPh>
    <rPh sb="16" eb="19">
      <t>リヨウリョウ</t>
    </rPh>
    <rPh sb="19" eb="20">
      <t>トウ</t>
    </rPh>
    <phoneticPr fontId="3"/>
  </si>
  <si>
    <t>購入</t>
    <rPh sb="0" eb="2">
      <t>コウニュウ</t>
    </rPh>
    <phoneticPr fontId="3"/>
  </si>
  <si>
    <t>購入</t>
    <phoneticPr fontId="3"/>
  </si>
  <si>
    <t>単位（円）</t>
    <rPh sb="0" eb="2">
      <t>タンイ</t>
    </rPh>
    <rPh sb="3" eb="4">
      <t>エン</t>
    </rPh>
    <phoneticPr fontId="3"/>
  </si>
  <si>
    <t>作業内訳</t>
    <rPh sb="0" eb="2">
      <t>サギョウ</t>
    </rPh>
    <rPh sb="2" eb="4">
      <t>ウチワケ</t>
    </rPh>
    <phoneticPr fontId="3"/>
  </si>
  <si>
    <t>人数</t>
    <rPh sb="0" eb="2">
      <t>ニンズウ</t>
    </rPh>
    <phoneticPr fontId="3"/>
  </si>
  <si>
    <t>上流SE</t>
  </si>
  <si>
    <t>下流SE</t>
  </si>
  <si>
    <t>PG</t>
  </si>
  <si>
    <t>OP</t>
    <phoneticPr fontId="3"/>
  </si>
  <si>
    <t>上流SE</t>
    <rPh sb="0" eb="2">
      <t>ジョウリュウ</t>
    </rPh>
    <phoneticPr fontId="3"/>
  </si>
  <si>
    <t>下流SE</t>
    <rPh sb="0" eb="2">
      <t>カリュウ</t>
    </rPh>
    <phoneticPr fontId="3"/>
  </si>
  <si>
    <t>作業内容（選択式）</t>
    <rPh sb="0" eb="2">
      <t>サギョウ</t>
    </rPh>
    <rPh sb="2" eb="4">
      <t>ナイヨウ</t>
    </rPh>
    <rPh sb="5" eb="7">
      <t>センタク</t>
    </rPh>
    <rPh sb="7" eb="8">
      <t>シキ</t>
    </rPh>
    <phoneticPr fontId="3"/>
  </si>
  <si>
    <t>合計割引率</t>
    <rPh sb="0" eb="2">
      <t>ゴウケイ</t>
    </rPh>
    <rPh sb="2" eb="4">
      <t>ワリビキ</t>
    </rPh>
    <rPh sb="4" eb="5">
      <t>リツ</t>
    </rPh>
    <phoneticPr fontId="3"/>
  </si>
  <si>
    <t>技術者レベル
（選択式）</t>
    <rPh sb="0" eb="3">
      <t>ギジュツシャ</t>
    </rPh>
    <rPh sb="8" eb="10">
      <t>センタク</t>
    </rPh>
    <rPh sb="10" eb="11">
      <t>シキ</t>
    </rPh>
    <phoneticPr fontId="3"/>
  </si>
  <si>
    <t>担当課（担当者）</t>
    <rPh sb="0" eb="2">
      <t>タントウ</t>
    </rPh>
    <rPh sb="2" eb="3">
      <t>カ</t>
    </rPh>
    <rPh sb="4" eb="7">
      <t>タントウシャ</t>
    </rPh>
    <phoneticPr fontId="3"/>
  </si>
  <si>
    <t>作業スケジュール/作業時間（単位：時間）</t>
    <rPh sb="0" eb="2">
      <t>サギョウ</t>
    </rPh>
    <rPh sb="9" eb="11">
      <t>サギョウ</t>
    </rPh>
    <rPh sb="11" eb="13">
      <t>ジカン</t>
    </rPh>
    <rPh sb="14" eb="16">
      <t>タンイ</t>
    </rPh>
    <rPh sb="17" eb="19">
      <t>ジカン</t>
    </rPh>
    <phoneticPr fontId="3"/>
  </si>
  <si>
    <t>技術者レベル/作業時間（単位：時間）</t>
    <rPh sb="0" eb="3">
      <t>ギジュツシャ</t>
    </rPh>
    <rPh sb="7" eb="9">
      <t>サギョウ</t>
    </rPh>
    <rPh sb="9" eb="11">
      <t>ジカン</t>
    </rPh>
    <rPh sb="12" eb="14">
      <t>タンイ</t>
    </rPh>
    <rPh sb="15" eb="17">
      <t>ジカン</t>
    </rPh>
    <phoneticPr fontId="3"/>
  </si>
  <si>
    <t>年額リース料</t>
    <rPh sb="0" eb="2">
      <t>ネンガク</t>
    </rPh>
    <rPh sb="5" eb="6">
      <t>リョウ</t>
    </rPh>
    <phoneticPr fontId="3"/>
  </si>
  <si>
    <t>月別・技術者別
(人月）</t>
    <rPh sb="0" eb="2">
      <t>ツキベツ</t>
    </rPh>
    <rPh sb="3" eb="6">
      <t>ギジュツシャ</t>
    </rPh>
    <rPh sb="6" eb="7">
      <t>ベツ</t>
    </rPh>
    <rPh sb="9" eb="10">
      <t>ニン</t>
    </rPh>
    <rPh sb="10" eb="11">
      <t>ゲツ</t>
    </rPh>
    <phoneticPr fontId="3"/>
  </si>
  <si>
    <t>運用SE</t>
    <phoneticPr fontId="3"/>
  </si>
  <si>
    <t>機器調達費（購入）</t>
    <rPh sb="0" eb="2">
      <t>キキ</t>
    </rPh>
    <rPh sb="2" eb="4">
      <t>チョウタツ</t>
    </rPh>
    <rPh sb="4" eb="5">
      <t>ヒ</t>
    </rPh>
    <rPh sb="6" eb="8">
      <t>コウニュウ</t>
    </rPh>
    <phoneticPr fontId="3"/>
  </si>
  <si>
    <t>ソフトウェア調達費（購入）</t>
    <rPh sb="6" eb="8">
      <t>チョウタツ</t>
    </rPh>
    <rPh sb="8" eb="9">
      <t>ヒ</t>
    </rPh>
    <rPh sb="10" eb="12">
      <t>コウニュウ</t>
    </rPh>
    <phoneticPr fontId="3"/>
  </si>
  <si>
    <t>小計</t>
  </si>
  <si>
    <t>参照値</t>
    <rPh sb="0" eb="2">
      <t>サンショウ</t>
    </rPh>
    <rPh sb="2" eb="3">
      <t>チ</t>
    </rPh>
    <phoneticPr fontId="3"/>
  </si>
  <si>
    <t>合計値</t>
    <rPh sb="0" eb="2">
      <t>ゴウケイ</t>
    </rPh>
    <rPh sb="2" eb="3">
      <t>チ</t>
    </rPh>
    <phoneticPr fontId="3"/>
  </si>
  <si>
    <t>ソフトウェア調達費（リース）</t>
    <phoneticPr fontId="3"/>
  </si>
  <si>
    <t>費用発生
年度</t>
    <rPh sb="0" eb="2">
      <t>ヒヨウ</t>
    </rPh>
    <rPh sb="2" eb="4">
      <t>ハッセイ</t>
    </rPh>
    <rPh sb="5" eb="7">
      <t>ネンド</t>
    </rPh>
    <phoneticPr fontId="3"/>
  </si>
  <si>
    <t>提供金額</t>
    <rPh sb="0" eb="2">
      <t>テイキョウ</t>
    </rPh>
    <rPh sb="2" eb="4">
      <t>キンガク</t>
    </rPh>
    <phoneticPr fontId="3"/>
  </si>
  <si>
    <t>リース料小計</t>
    <rPh sb="3" eb="4">
      <t>リョウ</t>
    </rPh>
    <rPh sb="4" eb="6">
      <t>ショウケイ</t>
    </rPh>
    <phoneticPr fontId="3"/>
  </si>
  <si>
    <t>作成日</t>
  </si>
  <si>
    <t>システムID</t>
    <phoneticPr fontId="3"/>
  </si>
  <si>
    <t>貴社名（担当者）</t>
    <rPh sb="0" eb="1">
      <t>キ</t>
    </rPh>
    <rPh sb="1" eb="2">
      <t>シャ</t>
    </rPh>
    <rPh sb="2" eb="3">
      <t>メイ</t>
    </rPh>
    <rPh sb="4" eb="7">
      <t>タントウシャ</t>
    </rPh>
    <phoneticPr fontId="3"/>
  </si>
  <si>
    <t>年度別経費内訳(税抜）</t>
    <rPh sb="0" eb="2">
      <t>ネンド</t>
    </rPh>
    <rPh sb="2" eb="3">
      <t>ベツ</t>
    </rPh>
    <rPh sb="3" eb="5">
      <t>ケイヒ</t>
    </rPh>
    <rPh sb="5" eb="7">
      <t>ウチワケ</t>
    </rPh>
    <phoneticPr fontId="3"/>
  </si>
  <si>
    <t>貴社名（担当者）</t>
    <rPh sb="0" eb="2">
      <t>キシャ</t>
    </rPh>
    <rPh sb="2" eb="3">
      <t>メイ</t>
    </rPh>
    <rPh sb="4" eb="7">
      <t>タントウシャ</t>
    </rPh>
    <phoneticPr fontId="3"/>
  </si>
  <si>
    <t>　</t>
    <phoneticPr fontId="3"/>
  </si>
  <si>
    <t>年度</t>
    <rPh sb="0" eb="2">
      <t>ネンド</t>
    </rPh>
    <phoneticPr fontId="3"/>
  </si>
  <si>
    <t>技術者費用小計（千円）</t>
    <rPh sb="0" eb="3">
      <t>ギジュツシャ</t>
    </rPh>
    <rPh sb="3" eb="5">
      <t>ヒヨウ</t>
    </rPh>
    <rPh sb="5" eb="7">
      <t>ショウケイ</t>
    </rPh>
    <rPh sb="8" eb="10">
      <t>センエン</t>
    </rPh>
    <phoneticPr fontId="3"/>
  </si>
  <si>
    <t>～</t>
    <phoneticPr fontId="3"/>
  </si>
  <si>
    <t>8月</t>
    <phoneticPr fontId="3"/>
  </si>
  <si>
    <t>リース版</t>
    <rPh sb="3" eb="4">
      <t>バン</t>
    </rPh>
    <phoneticPr fontId="3"/>
  </si>
  <si>
    <t>機器調達費（レンタル）</t>
    <rPh sb="0" eb="2">
      <t>キキ</t>
    </rPh>
    <rPh sb="2" eb="4">
      <t>チョウタツ</t>
    </rPh>
    <rPh sb="4" eb="5">
      <t>ヒ</t>
    </rPh>
    <phoneticPr fontId="3"/>
  </si>
  <si>
    <t>ソフトウェア調達費（レンタル）</t>
    <rPh sb="6" eb="8">
      <t>チョウタツ</t>
    </rPh>
    <rPh sb="8" eb="9">
      <t>ヒ</t>
    </rPh>
    <phoneticPr fontId="3"/>
  </si>
  <si>
    <t>月額/年額</t>
    <rPh sb="3" eb="5">
      <t>ネンガク</t>
    </rPh>
    <phoneticPr fontId="3"/>
  </si>
  <si>
    <t>月数</t>
    <rPh sb="0" eb="1">
      <t>ツキ</t>
    </rPh>
    <rPh sb="1" eb="2">
      <t>スウ</t>
    </rPh>
    <phoneticPr fontId="3"/>
  </si>
  <si>
    <t>購入版</t>
    <rPh sb="0" eb="2">
      <t>コウニュウ</t>
    </rPh>
    <rPh sb="2" eb="3">
      <t>バン</t>
    </rPh>
    <phoneticPr fontId="3"/>
  </si>
  <si>
    <t>レンタル・サービス利用版</t>
    <rPh sb="9" eb="11">
      <t>リヨウ</t>
    </rPh>
    <rPh sb="11" eb="12">
      <t>バン</t>
    </rPh>
    <phoneticPr fontId="3"/>
  </si>
  <si>
    <t>レンタル・サービス利用</t>
    <rPh sb="9" eb="11">
      <t>リヨウ</t>
    </rPh>
    <phoneticPr fontId="3"/>
  </si>
  <si>
    <t>レンタル</t>
    <phoneticPr fontId="3"/>
  </si>
  <si>
    <t>機器調達費（リース）</t>
    <phoneticPr fontId="3"/>
  </si>
  <si>
    <t>その他（リース）</t>
    <phoneticPr fontId="3"/>
  </si>
  <si>
    <t>その他（レンタル・サービス利用）</t>
    <rPh sb="2" eb="3">
      <t>タ</t>
    </rPh>
    <rPh sb="13" eb="15">
      <t>リヨウ</t>
    </rPh>
    <phoneticPr fontId="3"/>
  </si>
  <si>
    <t>ソフトウェア調達費
（業務システム等のパッケージ製品、ミドルウェア製品等）</t>
    <rPh sb="6" eb="8">
      <t>チョウタツ</t>
    </rPh>
    <rPh sb="8" eb="9">
      <t>ヒ</t>
    </rPh>
    <rPh sb="11" eb="13">
      <t>ギョウム</t>
    </rPh>
    <rPh sb="17" eb="18">
      <t>ナド</t>
    </rPh>
    <rPh sb="24" eb="26">
      <t>セイヒン</t>
    </rPh>
    <rPh sb="33" eb="35">
      <t>セイヒン</t>
    </rPh>
    <rPh sb="35" eb="36">
      <t>ナド</t>
    </rPh>
    <phoneticPr fontId="3"/>
  </si>
  <si>
    <t>設備利用費
（データセンター利用料等）</t>
    <rPh sb="0" eb="2">
      <t>セツビ</t>
    </rPh>
    <rPh sb="2" eb="4">
      <t>リヨウ</t>
    </rPh>
    <rPh sb="4" eb="5">
      <t>ヒ</t>
    </rPh>
    <rPh sb="14" eb="17">
      <t>リヨウリョウ</t>
    </rPh>
    <rPh sb="17" eb="18">
      <t>ナド</t>
    </rPh>
    <phoneticPr fontId="3"/>
  </si>
  <si>
    <t>システム調達企画の種別</t>
    <rPh sb="4" eb="6">
      <t>チョウタツ</t>
    </rPh>
    <rPh sb="6" eb="8">
      <t>キカク</t>
    </rPh>
    <rPh sb="9" eb="11">
      <t>シュベツ</t>
    </rPh>
    <phoneticPr fontId="3"/>
  </si>
  <si>
    <t>年度</t>
    <rPh sb="0" eb="2">
      <t>ネンド</t>
    </rPh>
    <phoneticPr fontId="3"/>
  </si>
  <si>
    <t>合計金額
(税抜）</t>
    <phoneticPr fontId="3"/>
  </si>
  <si>
    <t>機器調達費（レンタル）</t>
    <phoneticPr fontId="3"/>
  </si>
  <si>
    <t>ソフトウェア調達費（レンタル）</t>
    <phoneticPr fontId="3"/>
  </si>
  <si>
    <t>その他（レンタル・サービス利用）</t>
    <phoneticPr fontId="3"/>
  </si>
  <si>
    <t>システム利用費（サービス利用）</t>
    <phoneticPr fontId="3"/>
  </si>
  <si>
    <t>システム利用費（サービス利用）</t>
    <phoneticPr fontId="3"/>
  </si>
  <si>
    <t>通信運搬費（サービス利用）</t>
    <phoneticPr fontId="3"/>
  </si>
  <si>
    <t>設備利用費（サービス利用）</t>
    <phoneticPr fontId="3"/>
  </si>
  <si>
    <t>設備利用費（サービス利用）</t>
    <phoneticPr fontId="3"/>
  </si>
  <si>
    <t>ソフトウェア調達費（購入）</t>
    <phoneticPr fontId="3"/>
  </si>
  <si>
    <t>機器調達費（購入）</t>
    <phoneticPr fontId="3"/>
  </si>
  <si>
    <t>機器調達費（リース）</t>
  </si>
  <si>
    <t>ソフトウェア調達費（リース）</t>
  </si>
  <si>
    <t>その他（リース）</t>
  </si>
  <si>
    <t>調達管理番号</t>
    <rPh sb="0" eb="2">
      <t>チョウタツ</t>
    </rPh>
    <rPh sb="2" eb="4">
      <t>カンリ</t>
    </rPh>
    <rPh sb="4" eb="6">
      <t>バンゴウ</t>
    </rPh>
    <phoneticPr fontId="3"/>
  </si>
  <si>
    <t>調達管理番号</t>
    <rPh sb="0" eb="2">
      <t>チョウタツ</t>
    </rPh>
    <rPh sb="2" eb="4">
      <t>カンリ</t>
    </rPh>
    <rPh sb="4" eb="6">
      <t>バンゴウ</t>
    </rPh>
    <phoneticPr fontId="3"/>
  </si>
  <si>
    <t>技術者費用小計(千円）</t>
    <rPh sb="0" eb="3">
      <t>ギジュツシャ</t>
    </rPh>
    <rPh sb="3" eb="5">
      <t>ヒヨウ</t>
    </rPh>
    <rPh sb="5" eb="7">
      <t>ショウケイ</t>
    </rPh>
    <rPh sb="8" eb="9">
      <t>セン</t>
    </rPh>
    <rPh sb="9" eb="10">
      <t>エン</t>
    </rPh>
    <phoneticPr fontId="3"/>
  </si>
  <si>
    <r>
      <rPr>
        <b/>
        <sz val="10"/>
        <color indexed="10"/>
        <rFont val="HGP創英角ｺﾞｼｯｸUB"/>
        <family val="3"/>
        <charset val="128"/>
      </rPr>
      <t>　≪「内訳明細　購入版」を作成する上での注意点≫</t>
    </r>
    <r>
      <rPr>
        <sz val="10"/>
        <rFont val="HGP創英角ｺﾞｼｯｸUB"/>
        <family val="3"/>
        <charset val="128"/>
      </rPr>
      <t xml:space="preserve">
　①  「貴社名（担当者）」、「作成日」を記載してください。提出後に見積書の修正を行った場合は、
　　   「更新日」を記載してください。
　②　各分類ごとに、「品名・サービス名」、「数量」、「単位」、「標準単価」、「提供価格」及び
　　　 「費用発生年度」を記載してください。（金額は税抜です。）
　　　 ※グレー部分は自動計算されます。　
　③　前提条件等あれば「備考」に記載してください。
　④  この明細で入力された金額は「集約版」の年度別経費内訳に自動集計されます。
　⑤　入力時に不具合があった場合、シート保護を外していただいてかまいませんが、
　　　 数式は変更しないでください。</t>
    </r>
    <rPh sb="8" eb="10">
      <t>コウニュウ</t>
    </rPh>
    <rPh sb="10" eb="11">
      <t>バン</t>
    </rPh>
    <rPh sb="20" eb="23">
      <t>チュウイテン</t>
    </rPh>
    <rPh sb="98" eb="99">
      <t>カク</t>
    </rPh>
    <rPh sb="99" eb="101">
      <t>ブンルイ</t>
    </rPh>
    <rPh sb="106" eb="108">
      <t>ヒンメイ</t>
    </rPh>
    <rPh sb="113" eb="114">
      <t>メイ</t>
    </rPh>
    <rPh sb="117" eb="119">
      <t>スウリョウ</t>
    </rPh>
    <rPh sb="122" eb="124">
      <t>タンイ</t>
    </rPh>
    <rPh sb="127" eb="129">
      <t>ヒョウジュン</t>
    </rPh>
    <rPh sb="129" eb="131">
      <t>タンカ</t>
    </rPh>
    <rPh sb="134" eb="136">
      <t>テイキョウ</t>
    </rPh>
    <rPh sb="136" eb="138">
      <t>カカク</t>
    </rPh>
    <rPh sb="139" eb="140">
      <t>オヨ</t>
    </rPh>
    <rPh sb="147" eb="149">
      <t>ヒヨウ</t>
    </rPh>
    <rPh sb="149" eb="151">
      <t>ハッセイ</t>
    </rPh>
    <rPh sb="151" eb="153">
      <t>ネンド</t>
    </rPh>
    <rPh sb="155" eb="157">
      <t>キサイ</t>
    </rPh>
    <rPh sb="165" eb="167">
      <t>キンガク</t>
    </rPh>
    <rPh sb="168" eb="169">
      <t>ゼイ</t>
    </rPh>
    <rPh sb="169" eb="170">
      <t>ヌ</t>
    </rPh>
    <rPh sb="267" eb="270">
      <t>ニュウリョクジ</t>
    </rPh>
    <rPh sb="271" eb="274">
      <t>フグアイ</t>
    </rPh>
    <rPh sb="278" eb="280">
      <t>バアイ</t>
    </rPh>
    <rPh sb="284" eb="286">
      <t>ホゴ</t>
    </rPh>
    <rPh sb="287" eb="288">
      <t>ハズ</t>
    </rPh>
    <rPh sb="308" eb="310">
      <t>スウシキ</t>
    </rPh>
    <rPh sb="311" eb="313">
      <t>ヘンコウ</t>
    </rPh>
    <phoneticPr fontId="3"/>
  </si>
  <si>
    <r>
      <rPr>
        <b/>
        <sz val="10"/>
        <color indexed="10"/>
        <rFont val="HGP創英角ｺﾞｼｯｸUB"/>
        <family val="3"/>
        <charset val="128"/>
      </rPr>
      <t>　≪「内訳明細　リース版」を作成する上での注意点≫</t>
    </r>
    <r>
      <rPr>
        <sz val="10"/>
        <rFont val="HGP創英角ｺﾞｼｯｸUB"/>
        <family val="3"/>
        <charset val="128"/>
      </rPr>
      <t xml:space="preserve">
　①  「貴社名（担当者）」、「作成日」を記載してください。提出後に見積書の修正を行った場合は、
　　   「更新日」を記載してください。
　②　各分類ごとに、「品名・サービス名」、「数量」、「単位」、「標準単価」及び「提供価格」
　　　 を記載してください。（金額は税抜です。）
　　　 ※グレー部分は自動計算されます。　
　③　「リース料率」及び「リース期間月数」を記載してください。
　④　前提条件等あれば「備考」に記載してください。
　⑤  この明細で自動計算された小計値は「集約版」の各合計値と整合性チェックが行われます。
　⑥　入力時に不具合があった場合、シート保護を外していただいてかまいませんが、
　　　 数式は変更しないでください。</t>
    </r>
    <rPh sb="21" eb="24">
      <t>チュウイテン</t>
    </rPh>
    <rPh sb="133" eb="134">
      <t>オヨ</t>
    </rPh>
    <rPh sb="196" eb="198">
      <t>リョウリツ</t>
    </rPh>
    <rPh sb="199" eb="200">
      <t>オヨ</t>
    </rPh>
    <rPh sb="205" eb="207">
      <t>キカン</t>
    </rPh>
    <rPh sb="207" eb="209">
      <t>ツキスウ</t>
    </rPh>
    <rPh sb="211" eb="213">
      <t>キサイ</t>
    </rPh>
    <phoneticPr fontId="3"/>
  </si>
  <si>
    <t>システムID</t>
    <phoneticPr fontId="3"/>
  </si>
  <si>
    <t>システム名</t>
    <phoneticPr fontId="3"/>
  </si>
  <si>
    <t>作成日</t>
    <phoneticPr fontId="3"/>
  </si>
  <si>
    <t>品名・サービス名</t>
    <phoneticPr fontId="3"/>
  </si>
  <si>
    <t>単位</t>
    <phoneticPr fontId="3"/>
  </si>
  <si>
    <t>通信運搬費（サービス利用）</t>
    <phoneticPr fontId="3"/>
  </si>
  <si>
    <t>02.プロジェクト管理</t>
    <phoneticPr fontId="3"/>
  </si>
  <si>
    <t>システムID</t>
    <phoneticPr fontId="3"/>
  </si>
  <si>
    <t>システム名</t>
    <phoneticPr fontId="3"/>
  </si>
  <si>
    <t>作成日</t>
    <phoneticPr fontId="3"/>
  </si>
  <si>
    <t>改修内容</t>
    <rPh sb="0" eb="2">
      <t>カイシュウ</t>
    </rPh>
    <rPh sb="2" eb="4">
      <t>ナイヨウ</t>
    </rPh>
    <phoneticPr fontId="3"/>
  </si>
  <si>
    <t>自治体
規模
（人口）</t>
    <rPh sb="0" eb="3">
      <t>ジチタイ</t>
    </rPh>
    <rPh sb="4" eb="6">
      <t>キボ</t>
    </rPh>
    <rPh sb="8" eb="10">
      <t>ジンコウ</t>
    </rPh>
    <phoneticPr fontId="3"/>
  </si>
  <si>
    <t>有償／無償</t>
    <rPh sb="0" eb="2">
      <t>ユウショウ</t>
    </rPh>
    <rPh sb="3" eb="5">
      <t>ムショウ</t>
    </rPh>
    <phoneticPr fontId="3"/>
  </si>
  <si>
    <t>購入費</t>
    <rPh sb="0" eb="3">
      <t>コウニュウヒ</t>
    </rPh>
    <phoneticPr fontId="3"/>
  </si>
  <si>
    <t>システム
構築費</t>
    <rPh sb="5" eb="7">
      <t>コウチク</t>
    </rPh>
    <rPh sb="7" eb="8">
      <t>ヒ</t>
    </rPh>
    <phoneticPr fontId="3"/>
  </si>
  <si>
    <t>備考</t>
    <rPh sb="0" eb="2">
      <t>ビコウ</t>
    </rPh>
    <phoneticPr fontId="3"/>
  </si>
  <si>
    <t>ソフトウェア
保守費</t>
    <rPh sb="7" eb="9">
      <t>ホシュ</t>
    </rPh>
    <rPh sb="9" eb="10">
      <t>ヒ</t>
    </rPh>
    <phoneticPr fontId="3"/>
  </si>
  <si>
    <t>システム
利用費</t>
    <rPh sb="5" eb="7">
      <t>リヨウ</t>
    </rPh>
    <rPh sb="7" eb="8">
      <t>ヒ</t>
    </rPh>
    <phoneticPr fontId="3"/>
  </si>
  <si>
    <t>通信
運搬費</t>
    <phoneticPr fontId="3"/>
  </si>
  <si>
    <t>設備
利用費</t>
    <rPh sb="0" eb="2">
      <t>セツビ</t>
    </rPh>
    <rPh sb="3" eb="5">
      <t>リヨウ</t>
    </rPh>
    <rPh sb="5" eb="6">
      <t>ヒ</t>
    </rPh>
    <phoneticPr fontId="3"/>
  </si>
  <si>
    <t>年額
増額分</t>
    <rPh sb="0" eb="2">
      <t>ネンガク</t>
    </rPh>
    <rPh sb="3" eb="5">
      <t>ゾウガク</t>
    </rPh>
    <rPh sb="5" eb="6">
      <t>ブン</t>
    </rPh>
    <phoneticPr fontId="3"/>
  </si>
  <si>
    <t>01.プロジェクト計画</t>
    <phoneticPr fontId="3"/>
  </si>
  <si>
    <t>03.要件定義_カスタマイズ調整</t>
    <rPh sb="14" eb="16">
      <t>チョウセイ</t>
    </rPh>
    <phoneticPr fontId="3"/>
  </si>
  <si>
    <t>04.基本設計</t>
    <rPh sb="3" eb="5">
      <t>キホン</t>
    </rPh>
    <rPh sb="5" eb="7">
      <t>セッケイ</t>
    </rPh>
    <phoneticPr fontId="3"/>
  </si>
  <si>
    <t>05.運用設計</t>
    <rPh sb="3" eb="5">
      <t>ウンヨウ</t>
    </rPh>
    <rPh sb="5" eb="7">
      <t>セッケイ</t>
    </rPh>
    <phoneticPr fontId="3"/>
  </si>
  <si>
    <t>06.製造_詳細設計</t>
    <rPh sb="3" eb="5">
      <t>セイゾウ</t>
    </rPh>
    <rPh sb="6" eb="8">
      <t>ショウサイ</t>
    </rPh>
    <rPh sb="8" eb="10">
      <t>セッケイ</t>
    </rPh>
    <phoneticPr fontId="3"/>
  </si>
  <si>
    <t>06.製造_製造・単体テスト</t>
    <rPh sb="3" eb="5">
      <t>セイゾウ</t>
    </rPh>
    <rPh sb="6" eb="8">
      <t>セイゾウ</t>
    </rPh>
    <rPh sb="9" eb="11">
      <t>タンタイ</t>
    </rPh>
    <phoneticPr fontId="3"/>
  </si>
  <si>
    <t>06.製造_結合テスト</t>
    <rPh sb="3" eb="5">
      <t>セイゾウ</t>
    </rPh>
    <rPh sb="6" eb="8">
      <t>ケツゴウ</t>
    </rPh>
    <phoneticPr fontId="3"/>
  </si>
  <si>
    <t>09.研修</t>
    <rPh sb="3" eb="5">
      <t>ケンシュウ</t>
    </rPh>
    <phoneticPr fontId="3"/>
  </si>
  <si>
    <t>10.運用テスト_ユーザテスト</t>
    <rPh sb="3" eb="5">
      <t>ウンヨウ</t>
    </rPh>
    <phoneticPr fontId="3"/>
  </si>
  <si>
    <t>10.運用テスト_非機能要件テスト</t>
    <rPh sb="3" eb="5">
      <t>ウンヨウ</t>
    </rPh>
    <rPh sb="9" eb="10">
      <t>ヒ</t>
    </rPh>
    <rPh sb="10" eb="12">
      <t>キノウ</t>
    </rPh>
    <rPh sb="12" eb="14">
      <t>ヨウケン</t>
    </rPh>
    <phoneticPr fontId="3"/>
  </si>
  <si>
    <t>10.運用テスト_連携テスト</t>
    <rPh sb="3" eb="5">
      <t>ウンヨウ</t>
    </rPh>
    <rPh sb="9" eb="11">
      <t>レンケイ</t>
    </rPh>
    <phoneticPr fontId="3"/>
  </si>
  <si>
    <t>11.データ移行手順の確立</t>
    <rPh sb="6" eb="8">
      <t>イコウ</t>
    </rPh>
    <rPh sb="8" eb="10">
      <t>テジュン</t>
    </rPh>
    <rPh sb="11" eb="13">
      <t>カクリツ</t>
    </rPh>
    <phoneticPr fontId="3"/>
  </si>
  <si>
    <t>12.切替_切替計画</t>
    <rPh sb="3" eb="5">
      <t>キリカエ</t>
    </rPh>
    <rPh sb="6" eb="8">
      <t>キリカエ</t>
    </rPh>
    <rPh sb="8" eb="10">
      <t>ケイカク</t>
    </rPh>
    <phoneticPr fontId="3"/>
  </si>
  <si>
    <t>12.切替_リハーサル・本番切替</t>
    <rPh sb="3" eb="5">
      <t>キリカエ</t>
    </rPh>
    <rPh sb="12" eb="14">
      <t>ホンバン</t>
    </rPh>
    <rPh sb="14" eb="16">
      <t>キリカエ</t>
    </rPh>
    <phoneticPr fontId="3"/>
  </si>
  <si>
    <t>システム
運用保守費</t>
    <rPh sb="5" eb="7">
      <t>ウンヨウ</t>
    </rPh>
    <rPh sb="7" eb="9">
      <t>ホシュ</t>
    </rPh>
    <rPh sb="9" eb="10">
      <t>ヒ</t>
    </rPh>
    <phoneticPr fontId="3"/>
  </si>
  <si>
    <t>ソフトウェア保守費（購入）</t>
    <rPh sb="8" eb="9">
      <t>ヒ</t>
    </rPh>
    <phoneticPr fontId="3"/>
  </si>
  <si>
    <t>ソフトウェア保守費
（更新費用、サポートパック費用等）</t>
    <rPh sb="6" eb="8">
      <t>ホシュ</t>
    </rPh>
    <rPh sb="8" eb="9">
      <t>ヒ</t>
    </rPh>
    <rPh sb="11" eb="13">
      <t>コウシン</t>
    </rPh>
    <rPh sb="12" eb="13">
      <t>シン</t>
    </rPh>
    <rPh sb="13" eb="15">
      <t>ヒヨウ</t>
    </rPh>
    <rPh sb="23" eb="24">
      <t>ヒ</t>
    </rPh>
    <rPh sb="24" eb="25">
      <t>ヨウ</t>
    </rPh>
    <rPh sb="25" eb="26">
      <t>ナド</t>
    </rPh>
    <phoneticPr fontId="3"/>
  </si>
  <si>
    <t>税率(%)</t>
    <rPh sb="0" eb="2">
      <t>ゼイリツ</t>
    </rPh>
    <phoneticPr fontId="3"/>
  </si>
  <si>
    <t>総合計(税込）</t>
    <rPh sb="0" eb="2">
      <t>ソウゴウ</t>
    </rPh>
    <rPh sb="2" eb="3">
      <t>ケイ</t>
    </rPh>
    <rPh sb="4" eb="6">
      <t>ゼイコミ</t>
    </rPh>
    <phoneticPr fontId="3"/>
  </si>
  <si>
    <t>合計
(税抜）</t>
    <rPh sb="0" eb="2">
      <t>ゴウケイ</t>
    </rPh>
    <rPh sb="4" eb="5">
      <t>ゼイ</t>
    </rPh>
    <rPh sb="5" eb="6">
      <t>ヌ</t>
    </rPh>
    <phoneticPr fontId="3"/>
  </si>
  <si>
    <t>総合計（税抜）</t>
    <rPh sb="0" eb="2">
      <t>ソウゴウ</t>
    </rPh>
    <rPh sb="2" eb="3">
      <t>ケイ</t>
    </rPh>
    <rPh sb="4" eb="5">
      <t>ゼイ</t>
    </rPh>
    <rPh sb="5" eb="6">
      <t>ヌ</t>
    </rPh>
    <phoneticPr fontId="3"/>
  </si>
  <si>
    <t>（内訳）　一時経費（税抜）</t>
    <rPh sb="1" eb="3">
      <t>ウチワケ</t>
    </rPh>
    <rPh sb="5" eb="7">
      <t>イチジ</t>
    </rPh>
    <rPh sb="7" eb="9">
      <t>ケイヒ</t>
    </rPh>
    <rPh sb="10" eb="11">
      <t>ゼイ</t>
    </rPh>
    <rPh sb="11" eb="12">
      <t>ヌ</t>
    </rPh>
    <phoneticPr fontId="3"/>
  </si>
  <si>
    <t>（内訳）　経常経費（税抜）</t>
    <rPh sb="1" eb="3">
      <t>ウチワケ</t>
    </rPh>
    <rPh sb="5" eb="7">
      <t>ケイジョウ</t>
    </rPh>
    <rPh sb="7" eb="9">
      <t>ケイヒ</t>
    </rPh>
    <rPh sb="10" eb="11">
      <t>ゼイ</t>
    </rPh>
    <rPh sb="11" eb="12">
      <t>ヌ</t>
    </rPh>
    <phoneticPr fontId="3"/>
  </si>
  <si>
    <t>ソフトウェア保守費（購入）</t>
  </si>
  <si>
    <t>その他（購入）</t>
  </si>
  <si>
    <t>その他（購入）</t>
    <phoneticPr fontId="3"/>
  </si>
  <si>
    <t>ソフトウェア保守費（サービス利用）</t>
  </si>
  <si>
    <t>ソフトウェア保守費（サービス利用）</t>
    <phoneticPr fontId="3"/>
  </si>
  <si>
    <t>02性能管理</t>
    <phoneticPr fontId="3"/>
  </si>
  <si>
    <t>01障害対応</t>
    <rPh sb="2" eb="4">
      <t>ショウガイ</t>
    </rPh>
    <rPh sb="4" eb="6">
      <t>タイオウ</t>
    </rPh>
    <phoneticPr fontId="35"/>
  </si>
  <si>
    <t>01性能情報収集</t>
    <phoneticPr fontId="3"/>
  </si>
  <si>
    <t>作業内容（大項目）</t>
    <rPh sb="0" eb="2">
      <t>サギョウ</t>
    </rPh>
    <rPh sb="2" eb="4">
      <t>ナイヨウ</t>
    </rPh>
    <rPh sb="5" eb="8">
      <t>ダイコウモク</t>
    </rPh>
    <phoneticPr fontId="3"/>
  </si>
  <si>
    <t>開発工程</t>
    <rPh sb="0" eb="2">
      <t>カイハツ</t>
    </rPh>
    <rPh sb="2" eb="4">
      <t>コウテイ</t>
    </rPh>
    <phoneticPr fontId="3"/>
  </si>
  <si>
    <t>単位（円）</t>
    <phoneticPr fontId="3"/>
  </si>
  <si>
    <t>レンタル・サービス利用費</t>
    <rPh sb="9" eb="11">
      <t>リヨウ</t>
    </rPh>
    <rPh sb="11" eb="12">
      <t>ヒ</t>
    </rPh>
    <phoneticPr fontId="3"/>
  </si>
  <si>
    <t>リース費</t>
    <rPh sb="3" eb="4">
      <t>ヒ</t>
    </rPh>
    <phoneticPr fontId="3"/>
  </si>
  <si>
    <t>機器調達費</t>
    <rPh sb="0" eb="2">
      <t>キキ</t>
    </rPh>
    <rPh sb="2" eb="4">
      <t>チョウタツ</t>
    </rPh>
    <rPh sb="4" eb="5">
      <t>ヒ</t>
    </rPh>
    <phoneticPr fontId="3"/>
  </si>
  <si>
    <t>ソフトウェア
調達費</t>
    <rPh sb="7" eb="9">
      <t>チョウタツ</t>
    </rPh>
    <rPh sb="9" eb="10">
      <t>ヒ</t>
    </rPh>
    <phoneticPr fontId="3"/>
  </si>
  <si>
    <r>
      <rPr>
        <b/>
        <sz val="11"/>
        <color indexed="10"/>
        <rFont val="HGP創英角ｺﾞｼｯｸUB"/>
        <family val="3"/>
        <charset val="128"/>
      </rPr>
      <t xml:space="preserve">　≪「改修の実績」を作成する上での注意点≫
</t>
    </r>
    <r>
      <rPr>
        <sz val="11"/>
        <color indexed="10"/>
        <rFont val="HGP創英角ｺﾞｼｯｸUB"/>
        <family val="3"/>
        <charset val="128"/>
      </rPr>
      <t>　</t>
    </r>
    <r>
      <rPr>
        <sz val="11"/>
        <rFont val="HGP創英角ｺﾞｼｯｸUB"/>
        <family val="3"/>
        <charset val="128"/>
      </rPr>
      <t>①　導入するシステムについて過去に行った改修の実績を記載してください。　本市と同規模の自治体での実績を記載してください。
    　 同規模の自治体で実績がない場合は、実績のある自治体でかまいません。
　②  改修が有償の場合、対応実績を購入費、レンタル・サービス利用費、リース費、システム構築費、システム運用保守費増額分を分けて記載してください。
　　　 システム運用保守増額分は、合計（税抜）の自動計算には含まれません。
　③　特筆すべき事項がある場合には、備考欄に記載してください。
　④　金額は税抜で記載してください。
　　　※グレー部分は自動計算されます。　  
　⑤　入力時に不具合があった場合、シート保護を外していただいてかまいませんが、数式は変更しないでください。　　</t>
    </r>
    <rPh sb="3" eb="5">
      <t>カイシュウ</t>
    </rPh>
    <rPh sb="6" eb="8">
      <t>ジッセキ</t>
    </rPh>
    <rPh sb="17" eb="20">
      <t>チュウイテン</t>
    </rPh>
    <rPh sb="25" eb="27">
      <t>ドウニュウ</t>
    </rPh>
    <rPh sb="40" eb="41">
      <t>オコナ</t>
    </rPh>
    <rPh sb="43" eb="45">
      <t>カイシュウ</t>
    </rPh>
    <rPh sb="46" eb="48">
      <t>ジッセキ</t>
    </rPh>
    <rPh sb="49" eb="51">
      <t>キサイ</t>
    </rPh>
    <rPh sb="128" eb="130">
      <t>カイシュウ</t>
    </rPh>
    <rPh sb="131" eb="133">
      <t>ユウショウ</t>
    </rPh>
    <rPh sb="134" eb="136">
      <t>バアイ</t>
    </rPh>
    <rPh sb="137" eb="139">
      <t>タイオウ</t>
    </rPh>
    <rPh sb="139" eb="141">
      <t>ジッセキ</t>
    </rPh>
    <rPh sb="142" eb="145">
      <t>コウニュウヒ</t>
    </rPh>
    <rPh sb="155" eb="157">
      <t>リヨウ</t>
    </rPh>
    <rPh sb="157" eb="158">
      <t>ヒ</t>
    </rPh>
    <rPh sb="162" eb="163">
      <t>ヒ</t>
    </rPh>
    <rPh sb="168" eb="170">
      <t>コウチク</t>
    </rPh>
    <rPh sb="170" eb="171">
      <t>ヒ</t>
    </rPh>
    <rPh sb="176" eb="178">
      <t>ウンヨウ</t>
    </rPh>
    <rPh sb="178" eb="180">
      <t>ホシュ</t>
    </rPh>
    <rPh sb="180" eb="181">
      <t>ヒ</t>
    </rPh>
    <rPh sb="181" eb="183">
      <t>ゾウガク</t>
    </rPh>
    <rPh sb="183" eb="184">
      <t>ブン</t>
    </rPh>
    <rPh sb="185" eb="186">
      <t>ワ</t>
    </rPh>
    <rPh sb="188" eb="190">
      <t>キサイ</t>
    </rPh>
    <rPh sb="206" eb="208">
      <t>ウンヨウ</t>
    </rPh>
    <rPh sb="208" eb="210">
      <t>ホシュ</t>
    </rPh>
    <rPh sb="210" eb="212">
      <t>ゾウガク</t>
    </rPh>
    <rPh sb="212" eb="213">
      <t>ブン</t>
    </rPh>
    <rPh sb="215" eb="217">
      <t>ゴウケイ</t>
    </rPh>
    <rPh sb="218" eb="219">
      <t>ゼイ</t>
    </rPh>
    <rPh sb="219" eb="220">
      <t>ヌ</t>
    </rPh>
    <rPh sb="222" eb="224">
      <t>ジドウ</t>
    </rPh>
    <rPh sb="224" eb="226">
      <t>ケイサン</t>
    </rPh>
    <rPh sb="228" eb="229">
      <t>フク</t>
    </rPh>
    <phoneticPr fontId="3"/>
  </si>
  <si>
    <t>07.環境構築_インフラ設計</t>
    <rPh sb="3" eb="5">
      <t>カンキョウ</t>
    </rPh>
    <rPh sb="5" eb="7">
      <t>コウチク</t>
    </rPh>
    <rPh sb="12" eb="14">
      <t>セッケイ</t>
    </rPh>
    <phoneticPr fontId="3"/>
  </si>
  <si>
    <t>07.環境構築_構築</t>
    <rPh sb="3" eb="5">
      <t>カンキョウ</t>
    </rPh>
    <rPh sb="5" eb="7">
      <t>コウチク</t>
    </rPh>
    <rPh sb="8" eb="10">
      <t>コウチク</t>
    </rPh>
    <phoneticPr fontId="3"/>
  </si>
  <si>
    <t>08.総合テスト</t>
    <rPh sb="3" eb="5">
      <t>ソウゴウ</t>
    </rPh>
    <phoneticPr fontId="3"/>
  </si>
  <si>
    <t>作業内訳（中項目）</t>
    <rPh sb="0" eb="2">
      <t>サギョウ</t>
    </rPh>
    <rPh sb="2" eb="4">
      <t>ウチワケ</t>
    </rPh>
    <rPh sb="5" eb="6">
      <t>チュウ</t>
    </rPh>
    <rPh sb="6" eb="8">
      <t>コウモク</t>
    </rPh>
    <phoneticPr fontId="3"/>
  </si>
  <si>
    <t>ハードウェア保守費
（サポートデスクパック費用等）</t>
    <rPh sb="6" eb="8">
      <t>ホシュ</t>
    </rPh>
    <rPh sb="8" eb="9">
      <t>ヒ</t>
    </rPh>
    <rPh sb="21" eb="22">
      <t>ヒ</t>
    </rPh>
    <rPh sb="22" eb="23">
      <t>ヨウ</t>
    </rPh>
    <rPh sb="23" eb="24">
      <t>ナド</t>
    </rPh>
    <phoneticPr fontId="3"/>
  </si>
  <si>
    <t>ハードウェア保守費（購入）</t>
    <rPh sb="8" eb="9">
      <t>ヒ</t>
    </rPh>
    <phoneticPr fontId="3"/>
  </si>
  <si>
    <t>ハードウェア保守費（購入）</t>
    <phoneticPr fontId="3"/>
  </si>
  <si>
    <t>03.要件定義</t>
    <phoneticPr fontId="3"/>
  </si>
  <si>
    <t>07.環境構築_テスト</t>
    <rPh sb="3" eb="5">
      <t>カンキョウ</t>
    </rPh>
    <rPh sb="5" eb="7">
      <t>コウチク</t>
    </rPh>
    <phoneticPr fontId="3"/>
  </si>
  <si>
    <t>01稼動管理</t>
    <rPh sb="2" eb="4">
      <t>カドウ</t>
    </rPh>
    <rPh sb="4" eb="6">
      <t>カンリ</t>
    </rPh>
    <phoneticPr fontId="35"/>
  </si>
  <si>
    <t>01システム稼働維持</t>
    <phoneticPr fontId="3"/>
  </si>
  <si>
    <t>02状態監視</t>
    <phoneticPr fontId="35"/>
  </si>
  <si>
    <t>03ジョブ実行管理</t>
    <phoneticPr fontId="3"/>
  </si>
  <si>
    <t>02性能情報報告</t>
    <phoneticPr fontId="3"/>
  </si>
  <si>
    <t>03機器管理</t>
    <phoneticPr fontId="35"/>
  </si>
  <si>
    <t>01予防保守</t>
    <phoneticPr fontId="35"/>
  </si>
  <si>
    <t>02品質管理</t>
    <phoneticPr fontId="3"/>
  </si>
  <si>
    <t>04障害管理</t>
    <phoneticPr fontId="3"/>
  </si>
  <si>
    <t>02問題管理</t>
    <phoneticPr fontId="3"/>
  </si>
  <si>
    <t>05セキュリティ管理</t>
    <rPh sb="8" eb="10">
      <t>カンリ</t>
    </rPh>
    <phoneticPr fontId="35"/>
  </si>
  <si>
    <t>01継続性管理</t>
    <phoneticPr fontId="3"/>
  </si>
  <si>
    <t>02ウィルス対策</t>
    <phoneticPr fontId="3"/>
  </si>
  <si>
    <t>03不正アクセス管理</t>
    <phoneticPr fontId="3"/>
  </si>
  <si>
    <t>04入退室管理</t>
    <phoneticPr fontId="3"/>
  </si>
  <si>
    <t>06運用支援</t>
    <rPh sb="2" eb="4">
      <t>ウンヨウ</t>
    </rPh>
    <rPh sb="4" eb="6">
      <t>シエン</t>
    </rPh>
    <phoneticPr fontId="35"/>
  </si>
  <si>
    <t>01問い合わせ対応</t>
    <phoneticPr fontId="35"/>
  </si>
  <si>
    <t>02利用環境管理</t>
    <rPh sb="2" eb="4">
      <t>リヨウ</t>
    </rPh>
    <rPh sb="4" eb="6">
      <t>カンキョウ</t>
    </rPh>
    <rPh sb="6" eb="8">
      <t>カンリ</t>
    </rPh>
    <phoneticPr fontId="35"/>
  </si>
  <si>
    <t>07構成管理</t>
    <rPh sb="2" eb="4">
      <t>コウセイ</t>
    </rPh>
    <rPh sb="4" eb="6">
      <t>カンリ</t>
    </rPh>
    <phoneticPr fontId="35"/>
  </si>
  <si>
    <t>01ネットワーク管理</t>
    <rPh sb="8" eb="10">
      <t>カンリ</t>
    </rPh>
    <phoneticPr fontId="35"/>
  </si>
  <si>
    <t>02ソフトウェア管理</t>
    <phoneticPr fontId="3"/>
  </si>
  <si>
    <t>03ドキュメント管理</t>
    <phoneticPr fontId="3"/>
  </si>
  <si>
    <t>08変更管理</t>
    <phoneticPr fontId="3"/>
  </si>
  <si>
    <t>01法制度改正等対応</t>
    <rPh sb="7" eb="8">
      <t>ナド</t>
    </rPh>
    <rPh sb="8" eb="10">
      <t>タイオウ</t>
    </rPh>
    <phoneticPr fontId="35"/>
  </si>
  <si>
    <t>02アップデート対応</t>
    <rPh sb="8" eb="10">
      <t>タイオウ</t>
    </rPh>
    <phoneticPr fontId="35"/>
  </si>
  <si>
    <t>03仕様変更</t>
    <rPh sb="2" eb="4">
      <t>シヨウ</t>
    </rPh>
    <rPh sb="4" eb="6">
      <t>ヘンコウ</t>
    </rPh>
    <phoneticPr fontId="35"/>
  </si>
  <si>
    <t>04リリース管理</t>
    <rPh sb="6" eb="8">
      <t>カンリ</t>
    </rPh>
    <phoneticPr fontId="3"/>
  </si>
  <si>
    <t>09バックアップ管理</t>
    <rPh sb="8" eb="10">
      <t>カンリ</t>
    </rPh>
    <phoneticPr fontId="35"/>
  </si>
  <si>
    <t>01バックアップ作業</t>
    <rPh sb="8" eb="10">
      <t>サギョウ</t>
    </rPh>
    <phoneticPr fontId="35"/>
  </si>
  <si>
    <t>02媒体管理</t>
    <rPh sb="2" eb="4">
      <t>バイタイ</t>
    </rPh>
    <rPh sb="4" eb="6">
      <t>カンリ</t>
    </rPh>
    <phoneticPr fontId="3"/>
  </si>
  <si>
    <t>03世代管理</t>
    <rPh sb="2" eb="4">
      <t>セダイ</t>
    </rPh>
    <rPh sb="4" eb="6">
      <t>カンリ</t>
    </rPh>
    <phoneticPr fontId="3"/>
  </si>
  <si>
    <t>04リストア管理</t>
    <rPh sb="6" eb="8">
      <t>カンリ</t>
    </rPh>
    <phoneticPr fontId="3"/>
  </si>
  <si>
    <t>10サービスレベル管理</t>
    <rPh sb="9" eb="11">
      <t>カンリ</t>
    </rPh>
    <phoneticPr fontId="35"/>
  </si>
  <si>
    <t>01運用実施管理</t>
    <rPh sb="2" eb="4">
      <t>ウンヨウ</t>
    </rPh>
    <rPh sb="4" eb="6">
      <t>ジッシ</t>
    </rPh>
    <rPh sb="6" eb="8">
      <t>カンリ</t>
    </rPh>
    <phoneticPr fontId="35"/>
  </si>
  <si>
    <t>02保守実施管理</t>
    <rPh sb="2" eb="4">
      <t>ホシュ</t>
    </rPh>
    <rPh sb="4" eb="6">
      <t>ジッシ</t>
    </rPh>
    <rPh sb="6" eb="8">
      <t>カンリ</t>
    </rPh>
    <phoneticPr fontId="3"/>
  </si>
  <si>
    <t>03実績管理</t>
    <rPh sb="2" eb="4">
      <t>ジッセキ</t>
    </rPh>
    <rPh sb="4" eb="6">
      <t>カンリ</t>
    </rPh>
    <phoneticPr fontId="3"/>
  </si>
  <si>
    <t>11その他</t>
    <rPh sb="4" eb="5">
      <t>タ</t>
    </rPh>
    <phoneticPr fontId="3"/>
  </si>
  <si>
    <t>01システム毎の個別内容</t>
    <rPh sb="6" eb="7">
      <t>ゴト</t>
    </rPh>
    <rPh sb="8" eb="10">
      <t>コベツ</t>
    </rPh>
    <rPh sb="10" eb="12">
      <t>ナイヨウ</t>
    </rPh>
    <phoneticPr fontId="3"/>
  </si>
  <si>
    <t>02業務サポート</t>
    <rPh sb="2" eb="4">
      <t>ギョウム</t>
    </rPh>
    <phoneticPr fontId="3"/>
  </si>
  <si>
    <t>ハードウェア保守費（サービス利用）</t>
    <phoneticPr fontId="3"/>
  </si>
  <si>
    <t>ハードウェア保守費（サービス利用）</t>
    <phoneticPr fontId="3"/>
  </si>
  <si>
    <r>
      <rPr>
        <b/>
        <sz val="10"/>
        <color indexed="10"/>
        <rFont val="HGP創英角ｺﾞｼｯｸUB"/>
        <family val="3"/>
        <charset val="128"/>
      </rPr>
      <t>　≪「内訳明細　レンタル・サービス利用版」を作成する上での注意点≫</t>
    </r>
    <r>
      <rPr>
        <sz val="10"/>
        <rFont val="HGP創英角ｺﾞｼｯｸUB"/>
        <family val="3"/>
        <charset val="128"/>
      </rPr>
      <t xml:space="preserve">
　①  「貴社名（担当者）」、「作成日」を記載してください。提出後に見積書の修正を行った場合は、
　　   「更新日」を記載してください。
　②　各分類ごとに、「品名・サービス名」、「数量」、「単位」、「月額/年額」、「標準単価」、「月数」、
　　　「提供価格」及び 「費用発生年度」を記載してください。（金額は税抜です。）
　　　※グレー部分は自動計算されます。
　　　※「月数」は「月額/年額」で月額を選択した場合のみ記載してください。
　③　前提条件等あれば「備考」に記載してください。
　④  この明細で入力された金額は「集約版」の年度別経費内訳に自動集計されます。
　⑤　入力時に不具合があった場合、シート保護を外していただいてかまいませんが、
　　　 数式は変更しないでください。</t>
    </r>
    <rPh sb="17" eb="19">
      <t>リヨウ</t>
    </rPh>
    <rPh sb="19" eb="20">
      <t>バン</t>
    </rPh>
    <rPh sb="29" eb="32">
      <t>チュウイテン</t>
    </rPh>
    <rPh sb="107" eb="108">
      <t>カク</t>
    </rPh>
    <rPh sb="108" eb="110">
      <t>ブンルイ</t>
    </rPh>
    <rPh sb="115" eb="117">
      <t>ヒンメイ</t>
    </rPh>
    <rPh sb="122" eb="123">
      <t>メイ</t>
    </rPh>
    <rPh sb="126" eb="128">
      <t>スウリョウ</t>
    </rPh>
    <rPh sb="131" eb="133">
      <t>タンイ</t>
    </rPh>
    <rPh sb="136" eb="138">
      <t>ゲツガク</t>
    </rPh>
    <rPh sb="139" eb="141">
      <t>ネンガク</t>
    </rPh>
    <rPh sb="144" eb="146">
      <t>ヒョウジュン</t>
    </rPh>
    <rPh sb="146" eb="148">
      <t>タンカ</t>
    </rPh>
    <rPh sb="151" eb="153">
      <t>ツキスウ</t>
    </rPh>
    <rPh sb="160" eb="162">
      <t>テイキョウ</t>
    </rPh>
    <rPh sb="162" eb="164">
      <t>カカク</t>
    </rPh>
    <rPh sb="165" eb="166">
      <t>オヨ</t>
    </rPh>
    <rPh sb="169" eb="171">
      <t>ヒヨウ</t>
    </rPh>
    <rPh sb="171" eb="173">
      <t>ハッセイ</t>
    </rPh>
    <rPh sb="173" eb="175">
      <t>ネンド</t>
    </rPh>
    <rPh sb="177" eb="179">
      <t>キサイ</t>
    </rPh>
    <rPh sb="187" eb="189">
      <t>キンガク</t>
    </rPh>
    <rPh sb="190" eb="191">
      <t>ゼイ</t>
    </rPh>
    <rPh sb="191" eb="192">
      <t>ヌ</t>
    </rPh>
    <rPh sb="287" eb="289">
      <t>メイサイ</t>
    </rPh>
    <rPh sb="290" eb="292">
      <t>ニュウリョク</t>
    </rPh>
    <rPh sb="295" eb="297">
      <t>キンガク</t>
    </rPh>
    <rPh sb="299" eb="301">
      <t>シュウヤク</t>
    </rPh>
    <rPh sb="301" eb="302">
      <t>ハン</t>
    </rPh>
    <rPh sb="312" eb="314">
      <t>ジドウ</t>
    </rPh>
    <rPh sb="314" eb="316">
      <t>シュウケイ</t>
    </rPh>
    <phoneticPr fontId="3"/>
  </si>
  <si>
    <t>内　カスタマイズ費用総額</t>
    <rPh sb="0" eb="1">
      <t>ウチ</t>
    </rPh>
    <rPh sb="8" eb="10">
      <t>ヒヨウ</t>
    </rPh>
    <rPh sb="10" eb="12">
      <t>ソウガク</t>
    </rPh>
    <phoneticPr fontId="3"/>
  </si>
  <si>
    <t>令和</t>
    <rPh sb="0" eb="1">
      <t>レイ</t>
    </rPh>
    <rPh sb="1" eb="2">
      <t>ワ</t>
    </rPh>
    <phoneticPr fontId="3"/>
  </si>
  <si>
    <t>区分</t>
    <rPh sb="0" eb="2">
      <t>クブン</t>
    </rPh>
    <phoneticPr fontId="3"/>
  </si>
  <si>
    <t>費用種別</t>
    <rPh sb="0" eb="2">
      <t>ヒヨウ</t>
    </rPh>
    <rPh sb="2" eb="4">
      <t>シュベツ</t>
    </rPh>
    <phoneticPr fontId="3"/>
  </si>
  <si>
    <t>1X：一時経費　X1：人件費</t>
    <rPh sb="3" eb="5">
      <t>イチジ</t>
    </rPh>
    <rPh sb="5" eb="7">
      <t>ケイヒ</t>
    </rPh>
    <rPh sb="11" eb="14">
      <t>ジンケンヒ</t>
    </rPh>
    <phoneticPr fontId="3"/>
  </si>
  <si>
    <t>2X：経常経費　X2：物件費</t>
  </si>
  <si>
    <t>※費用種別</t>
    <rPh sb="1" eb="3">
      <t>ヒヨウ</t>
    </rPh>
    <rPh sb="3" eb="5">
      <t>シュベツ</t>
    </rPh>
    <phoneticPr fontId="3"/>
  </si>
  <si>
    <t>一時経費（人件費）</t>
    <rPh sb="0" eb="2">
      <t>イチジ</t>
    </rPh>
    <rPh sb="2" eb="4">
      <t>ケイヒ</t>
    </rPh>
    <rPh sb="5" eb="7">
      <t>ジンケン</t>
    </rPh>
    <rPh sb="7" eb="8">
      <t>ヒ</t>
    </rPh>
    <phoneticPr fontId="3"/>
  </si>
  <si>
    <t>一時経費（物件費）</t>
    <rPh sb="0" eb="2">
      <t>イチジ</t>
    </rPh>
    <rPh sb="2" eb="4">
      <t>ケイヒ</t>
    </rPh>
    <rPh sb="5" eb="7">
      <t>ブッケン</t>
    </rPh>
    <rPh sb="7" eb="8">
      <t>ヒ</t>
    </rPh>
    <phoneticPr fontId="3"/>
  </si>
  <si>
    <t>経常経費（人件費）</t>
    <rPh sb="0" eb="2">
      <t>ケイジョウ</t>
    </rPh>
    <rPh sb="2" eb="4">
      <t>ケイヒ</t>
    </rPh>
    <phoneticPr fontId="3"/>
  </si>
  <si>
    <t>経常経費（物件費）</t>
    <rPh sb="0" eb="2">
      <t>ケイジョウ</t>
    </rPh>
    <rPh sb="2" eb="4">
      <t>ケイヒ</t>
    </rPh>
    <rPh sb="5" eb="7">
      <t>ブッケン</t>
    </rPh>
    <phoneticPr fontId="3"/>
  </si>
  <si>
    <t>実績</t>
    <rPh sb="0" eb="2">
      <t>ジッセキ</t>
    </rPh>
    <phoneticPr fontId="3"/>
  </si>
  <si>
    <t>人件費</t>
    <rPh sb="0" eb="2">
      <t>ジンケン</t>
    </rPh>
    <rPh sb="2" eb="3">
      <t>ヒ</t>
    </rPh>
    <phoneticPr fontId="3"/>
  </si>
  <si>
    <t>物件費</t>
    <rPh sb="0" eb="3">
      <t>ブッケンヒ</t>
    </rPh>
    <phoneticPr fontId="3"/>
  </si>
  <si>
    <t>見積</t>
    <rPh sb="0" eb="2">
      <t>ミツモリ</t>
    </rPh>
    <phoneticPr fontId="3"/>
  </si>
  <si>
    <t>初年度経費(税抜）</t>
    <rPh sb="0" eb="3">
      <t>ショネンド</t>
    </rPh>
    <rPh sb="3" eb="5">
      <t>ケイヒ</t>
    </rPh>
    <phoneticPr fontId="3"/>
  </si>
  <si>
    <t>合計金額(税抜）</t>
    <rPh sb="0" eb="2">
      <t>ゴウケイ</t>
    </rPh>
    <rPh sb="2" eb="4">
      <t>キンガク</t>
    </rPh>
    <phoneticPr fontId="3"/>
  </si>
  <si>
    <t>備考
(工数の積算根拠)</t>
    <rPh sb="0" eb="2">
      <t>ビコウ</t>
    </rPh>
    <rPh sb="4" eb="6">
      <t>コウスウ</t>
    </rPh>
    <rPh sb="7" eb="9">
      <t>セキサン</t>
    </rPh>
    <rPh sb="9" eb="11">
      <t>コンキョ</t>
    </rPh>
    <phoneticPr fontId="3"/>
  </si>
  <si>
    <t>総合計（税抜）</t>
    <rPh sb="0" eb="1">
      <t>ソウ</t>
    </rPh>
    <rPh sb="1" eb="3">
      <t>ゴウケイ</t>
    </rPh>
    <rPh sb="4" eb="6">
      <t>ゼイヌキ</t>
    </rPh>
    <phoneticPr fontId="3"/>
  </si>
  <si>
    <t>総合計（税込）</t>
    <rPh sb="0" eb="1">
      <t>ソウ</t>
    </rPh>
    <rPh sb="1" eb="3">
      <t>ゴウケイ</t>
    </rPh>
    <rPh sb="4" eb="6">
      <t>ゼイコ</t>
    </rPh>
    <phoneticPr fontId="3"/>
  </si>
  <si>
    <t>一時経費（税抜）</t>
    <rPh sb="0" eb="2">
      <t>イチジ</t>
    </rPh>
    <rPh sb="2" eb="4">
      <t>ケイヒ</t>
    </rPh>
    <phoneticPr fontId="3"/>
  </si>
  <si>
    <t>経常経費（税抜）</t>
    <rPh sb="0" eb="2">
      <t>ケイジョウ</t>
    </rPh>
    <rPh sb="2" eb="4">
      <t>ケイヒ</t>
    </rPh>
    <phoneticPr fontId="3"/>
  </si>
  <si>
    <t>総合計（税抜）</t>
    <phoneticPr fontId="3"/>
  </si>
  <si>
    <t>実績計算対象</t>
    <rPh sb="0" eb="2">
      <t>ジッセキ</t>
    </rPh>
    <rPh sb="2" eb="4">
      <t>ケイサン</t>
    </rPh>
    <rPh sb="4" eb="6">
      <t>タイショウ</t>
    </rPh>
    <phoneticPr fontId="3"/>
  </si>
  <si>
    <t>※実績計算対象</t>
    <rPh sb="1" eb="3">
      <t>ジッセキ</t>
    </rPh>
    <rPh sb="3" eb="5">
      <t>ケイサン</t>
    </rPh>
    <rPh sb="5" eb="7">
      <t>タイショウ</t>
    </rPh>
    <phoneticPr fontId="3"/>
  </si>
  <si>
    <t>0：対象外　1：対象</t>
    <rPh sb="2" eb="4">
      <t>タイショウ</t>
    </rPh>
    <rPh sb="4" eb="5">
      <t>ガイ</t>
    </rPh>
    <rPh sb="8" eb="10">
      <t>タイショウ</t>
    </rPh>
    <phoneticPr fontId="3"/>
  </si>
  <si>
    <r>
      <rPr>
        <b/>
        <sz val="10"/>
        <color indexed="10"/>
        <rFont val="HGP創英角ｺﾞｼｯｸUB"/>
        <family val="3"/>
        <charset val="128"/>
      </rPr>
      <t xml:space="preserve">　≪「内訳明細　システム運用保守版」を作成する上での注意点≫
</t>
    </r>
    <r>
      <rPr>
        <sz val="10"/>
        <color indexed="10"/>
        <rFont val="HGP創英角ｺﾞｼｯｸUB"/>
        <family val="3"/>
        <charset val="128"/>
      </rPr>
      <t>　</t>
    </r>
    <r>
      <rPr>
        <sz val="10"/>
        <rFont val="HGP創英角ｺﾞｼｯｸUB"/>
        <family val="3"/>
        <charset val="128"/>
      </rPr>
      <t>①　作業内容と作業内訳については、【様式7】運用保守項目一覧表における大項目及び中項目を基に記載してください。
　     その際、大項目の記載内容を作業内容（大項目）に記載し、中項目の記載内容を作業内訳（中項目）に記載してください。
　②　一つの作業内訳で技術者レベル（PM、上流SE、下流SE、PG、運用SE、OP）が複数になる場合は、技術者レベルごとに行を分けて記載してください。
　　   例：ジョブ管理を運用SEとOPが対応する場合、下記の記載例を参照し、２行に分けて記載してください。　　　　　
　③　作業内容、作業内訳、作業スケジュール又は作業体制が年度によって異なる場合は、年度ごとにこの「内訳明細　システム運用保守版」を作成してください。
　④　金額は税抜で記載してください。</t>
    </r>
    <r>
      <rPr>
        <sz val="10"/>
        <color rgb="FFFF0000"/>
        <rFont val="HGP創英角ｺﾞｼｯｸUB"/>
        <family val="3"/>
        <charset val="128"/>
      </rPr>
      <t>本市では、運用保守費（システム及びソフトウェア）は初期導入費用の１０％以内を想定しています。</t>
    </r>
    <r>
      <rPr>
        <sz val="10"/>
        <rFont val="HGP創英角ｺﾞｼｯｸUB"/>
        <family val="3"/>
        <charset val="128"/>
      </rPr>
      <t xml:space="preserve">
　　   ※グレー部分は自動計算されます。
</t>
    </r>
    <r>
      <rPr>
        <sz val="10"/>
        <color rgb="FFFF0000"/>
        <rFont val="HGP創英角ｺﾞｼｯｸUB"/>
        <family val="3"/>
        <charset val="128"/>
      </rPr>
      <t>　⑤　工数の積算根拠を備考欄に記載してください。
　　　 開発作業では、ステップ数又はＦＰ（ファンクションポイント）を記載してください。
　　　 ドキュメント作成作業では、ドキュメントの本数やページ数を記載してください。
　　　 会議・レビュー・ヒアリング・研修等、本市で行う作業については、作業時間のうち事前準備に要する時間と、訪問回数・訪問人数・滞在時間を記載してください。</t>
    </r>
    <r>
      <rPr>
        <sz val="10"/>
        <rFont val="HGP創英角ｺﾞｼｯｸUB"/>
        <family val="3"/>
        <charset val="128"/>
      </rPr>
      <t xml:space="preserve">
　⑥　技術者費用ではないもの（サポートパック費用等）は「内訳明細　購入版」又は「内訳明細　レンタル・サービス利用版」を使用してください。
　⑦　1人月160時間で計算するため、作業スケジュールが1人月160時間を越えている場合には、セルが赤くなります。
　⑧　入力時に不具合があった場合、シート保護を外していただいてかまいませんが、数式は変更しないでください。</t>
    </r>
    <rPh sb="26" eb="29">
      <t>チュウイテン</t>
    </rPh>
    <rPh sb="67" eb="68">
      <t>ダイ</t>
    </rPh>
    <rPh sb="72" eb="73">
      <t>チュウ</t>
    </rPh>
    <rPh sb="98" eb="99">
      <t>ダイ</t>
    </rPh>
    <rPh sb="112" eb="115">
      <t>ダイコウモク</t>
    </rPh>
    <rPh sb="121" eb="122">
      <t>チュウ</t>
    </rPh>
    <rPh sb="135" eb="136">
      <t>チュウ</t>
    </rPh>
    <rPh sb="136" eb="138">
      <t>コウモク</t>
    </rPh>
    <rPh sb="236" eb="238">
      <t>カンリ</t>
    </rPh>
    <rPh sb="239" eb="241">
      <t>ウンヨウ</t>
    </rPh>
    <rPh sb="289" eb="291">
      <t>サギョウ</t>
    </rPh>
    <rPh sb="291" eb="293">
      <t>ナイヨウ</t>
    </rPh>
    <rPh sb="294" eb="296">
      <t>サギョウ</t>
    </rPh>
    <rPh sb="296" eb="298">
      <t>ウチワケ</t>
    </rPh>
    <rPh sb="299" eb="301">
      <t>サギョウ</t>
    </rPh>
    <rPh sb="307" eb="308">
      <t>マタ</t>
    </rPh>
    <rPh sb="309" eb="311">
      <t>サギョウ</t>
    </rPh>
    <rPh sb="311" eb="313">
      <t>タイセイ</t>
    </rPh>
    <rPh sb="314" eb="316">
      <t>ネンド</t>
    </rPh>
    <rPh sb="320" eb="321">
      <t>コト</t>
    </rPh>
    <rPh sb="323" eb="325">
      <t>バアイ</t>
    </rPh>
    <rPh sb="370" eb="372">
      <t>キサイ</t>
    </rPh>
    <rPh sb="379" eb="380">
      <t>ホン</t>
    </rPh>
    <rPh sb="380" eb="381">
      <t>シ</t>
    </rPh>
    <rPh sb="384" eb="386">
      <t>ウンヨウ</t>
    </rPh>
    <rPh sb="386" eb="388">
      <t>ホシュ</t>
    </rPh>
    <rPh sb="388" eb="389">
      <t>ヒ</t>
    </rPh>
    <rPh sb="394" eb="395">
      <t>オヨ</t>
    </rPh>
    <rPh sb="404" eb="406">
      <t>ショキ</t>
    </rPh>
    <rPh sb="406" eb="408">
      <t>ドウニュウ</t>
    </rPh>
    <rPh sb="408" eb="410">
      <t>ヒヨウ</t>
    </rPh>
    <rPh sb="414" eb="416">
      <t>イナイ</t>
    </rPh>
    <rPh sb="417" eb="419">
      <t>ソウテイ</t>
    </rPh>
    <rPh sb="641" eb="644">
      <t>ギジュツシャ</t>
    </rPh>
    <rPh sb="644" eb="646">
      <t>ヒヨウ</t>
    </rPh>
    <rPh sb="660" eb="662">
      <t>ヒヨウ</t>
    </rPh>
    <rPh sb="662" eb="663">
      <t>トウ</t>
    </rPh>
    <rPh sb="666" eb="668">
      <t>ウチワケ</t>
    </rPh>
    <rPh sb="668" eb="670">
      <t>メイサイ</t>
    </rPh>
    <rPh sb="671" eb="673">
      <t>コウニュウ</t>
    </rPh>
    <rPh sb="673" eb="674">
      <t>ハン</t>
    </rPh>
    <rPh sb="675" eb="676">
      <t>マタ</t>
    </rPh>
    <rPh sb="678" eb="680">
      <t>ウチワケ</t>
    </rPh>
    <rPh sb="680" eb="682">
      <t>メイサイ</t>
    </rPh>
    <rPh sb="692" eb="694">
      <t>リヨウ</t>
    </rPh>
    <rPh sb="694" eb="695">
      <t>ハン</t>
    </rPh>
    <rPh sb="697" eb="699">
      <t>シヨウ</t>
    </rPh>
    <phoneticPr fontId="3"/>
  </si>
  <si>
    <t>総合計（税込）</t>
    <phoneticPr fontId="3"/>
  </si>
  <si>
    <t>総合計（税抜）
※経常人件費除く</t>
    <rPh sb="9" eb="11">
      <t>ケイジョウ</t>
    </rPh>
    <rPh sb="11" eb="14">
      <t>ジンケンヒ</t>
    </rPh>
    <rPh sb="14" eb="15">
      <t>ノゾ</t>
    </rPh>
    <phoneticPr fontId="3"/>
  </si>
  <si>
    <t>総合計（税込）
※経常人件費除く</t>
    <phoneticPr fontId="3"/>
  </si>
  <si>
    <r>
      <t>　</t>
    </r>
    <r>
      <rPr>
        <b/>
        <sz val="10"/>
        <color indexed="10"/>
        <rFont val="HGP創英角ｺﾞｼｯｸUB"/>
        <family val="3"/>
        <charset val="128"/>
      </rPr>
      <t xml:space="preserve">≪「内訳明細　システム構築版」を作成する上での注意点≫
</t>
    </r>
    <r>
      <rPr>
        <sz val="10"/>
        <color indexed="10"/>
        <rFont val="HGP創英角ｺﾞｼｯｸUB"/>
        <family val="3"/>
        <charset val="128"/>
      </rPr>
      <t>　</t>
    </r>
    <r>
      <rPr>
        <sz val="10"/>
        <rFont val="HGP創英角ｺﾞｼｯｸUB"/>
        <family val="3"/>
        <charset val="128"/>
      </rPr>
      <t>①　作業内容については、リストより選択してください。作業内訳については、選択した作業内容に基づき、作業内訳を記載してください。　</t>
    </r>
    <r>
      <rPr>
        <sz val="10"/>
        <color indexed="10"/>
        <rFont val="HGP創英角ｺﾞｼｯｸUB"/>
        <family val="3"/>
        <charset val="128"/>
      </rPr>
      <t>　
　</t>
    </r>
    <r>
      <rPr>
        <sz val="10"/>
        <rFont val="HGP創英角ｺﾞｼｯｸUB"/>
        <family val="3"/>
        <charset val="128"/>
      </rPr>
      <t>②　一つの作業内訳で技術者レベル（PM、上流SE、下流SE、PG、運用SE、OP）が複数になる場合は、技術者レベルごとに行を分けて記載してください。
    　 例：画面基本設計作成を上流SEと下流SEが対応する場合、下記の記載例を参照し、２行に分けて記載してください。</t>
    </r>
    <r>
      <rPr>
        <sz val="10"/>
        <color indexed="10"/>
        <rFont val="HGP創英角ｺﾞｼｯｸUB"/>
        <family val="3"/>
        <charset val="128"/>
      </rPr>
      <t xml:space="preserve">
</t>
    </r>
    <r>
      <rPr>
        <sz val="10"/>
        <rFont val="HGP創英角ｺﾞｼｯｸUB"/>
        <family val="3"/>
        <charset val="128"/>
      </rPr>
      <t xml:space="preserve">　③　金額は税抜で記載してください。
　　　 ※グレー部分は自動計算されます。　
　④　複数年度にまたがる場合は、年度ごとにこの「内訳明細　システム構築版」を作成してください。
</t>
    </r>
    <r>
      <rPr>
        <b/>
        <sz val="10"/>
        <color rgb="FFFF0000"/>
        <rFont val="HGP創英角ｺﾞｼｯｸUB"/>
        <family val="3"/>
        <charset val="128"/>
      </rPr>
      <t>　</t>
    </r>
    <r>
      <rPr>
        <sz val="10"/>
        <color rgb="FFFF0000"/>
        <rFont val="HGP創英角ｺﾞｼｯｸUB"/>
        <family val="3"/>
        <charset val="128"/>
      </rPr>
      <t>⑤　工数の積算根拠を備考欄に記載してください。
　　　 開発作業では、ステップ数又はＦＰ（ファンクションポイント）を記載してください。
　　　 ドキュメント作成作業では、ドキュメントの本数やページ数を記載してください。
　　　 会議・レビュー・ヒアリング・研修等、本市で行う作業については、作業時間のうち事前準備に要する時間と、訪問回数・訪問人数・滞在時間を記載してください。</t>
    </r>
    <r>
      <rPr>
        <b/>
        <sz val="10"/>
        <color rgb="FFFF0000"/>
        <rFont val="HGP創英角ｺﾞｼｯｸUB"/>
        <family val="3"/>
        <charset val="128"/>
      </rPr>
      <t xml:space="preserve">
</t>
    </r>
    <r>
      <rPr>
        <sz val="10"/>
        <rFont val="HGP創英角ｺﾞｼｯｸUB"/>
        <family val="3"/>
        <charset val="128"/>
      </rPr>
      <t>　⑥  1人月160時間で計算するため、作業スケジュールが1人月160時間を越えている場合には、セルが赤くなります。
　⑦　入力時に不具合があった場合、シート保護を外していただいてかまいませんが、数式は変更しないでください。</t>
    </r>
    <rPh sb="24" eb="27">
      <t>チュウイテン</t>
    </rPh>
    <rPh sb="32" eb="34">
      <t>サギョウ</t>
    </rPh>
    <rPh sb="34" eb="36">
      <t>ナイヨウ</t>
    </rPh>
    <rPh sb="56" eb="58">
      <t>サギョウ</t>
    </rPh>
    <rPh sb="58" eb="60">
      <t>ウチワケ</t>
    </rPh>
    <rPh sb="70" eb="72">
      <t>サギョウ</t>
    </rPh>
    <rPh sb="72" eb="74">
      <t>ナイヨウ</t>
    </rPh>
    <rPh sb="99" eb="100">
      <t>ヒト</t>
    </rPh>
    <rPh sb="102" eb="104">
      <t>サギョウ</t>
    </rPh>
    <rPh sb="104" eb="106">
      <t>ウチワケ</t>
    </rPh>
    <rPh sb="107" eb="110">
      <t>ギジュツシャ</t>
    </rPh>
    <rPh sb="117" eb="119">
      <t>ジョウリュウ</t>
    </rPh>
    <rPh sb="122" eb="124">
      <t>カリュウ</t>
    </rPh>
    <rPh sb="130" eb="132">
      <t>ウンヨウ</t>
    </rPh>
    <rPh sb="139" eb="141">
      <t>フクスウ</t>
    </rPh>
    <rPh sb="144" eb="146">
      <t>バアイ</t>
    </rPh>
    <rPh sb="148" eb="151">
      <t>ギジュツシャ</t>
    </rPh>
    <rPh sb="157" eb="158">
      <t>ギョウ</t>
    </rPh>
    <rPh sb="159" eb="160">
      <t>ワ</t>
    </rPh>
    <rPh sb="162" eb="164">
      <t>キサイ</t>
    </rPh>
    <rPh sb="178" eb="179">
      <t>レイ</t>
    </rPh>
    <rPh sb="180" eb="182">
      <t>ガメン</t>
    </rPh>
    <rPh sb="182" eb="184">
      <t>キホン</t>
    </rPh>
    <rPh sb="184" eb="186">
      <t>セッケイ</t>
    </rPh>
    <rPh sb="186" eb="188">
      <t>サクセイ</t>
    </rPh>
    <rPh sb="189" eb="191">
      <t>ジョウリュウ</t>
    </rPh>
    <rPh sb="194" eb="196">
      <t>カリュウ</t>
    </rPh>
    <rPh sb="199" eb="201">
      <t>タイオウ</t>
    </rPh>
    <rPh sb="203" eb="205">
      <t>バアイ</t>
    </rPh>
    <rPh sb="206" eb="208">
      <t>カキ</t>
    </rPh>
    <rPh sb="209" eb="211">
      <t>キサイ</t>
    </rPh>
    <rPh sb="211" eb="212">
      <t>レイ</t>
    </rPh>
    <rPh sb="213" eb="215">
      <t>サンショウ</t>
    </rPh>
    <rPh sb="218" eb="219">
      <t>ギョウ</t>
    </rPh>
    <rPh sb="220" eb="221">
      <t>ワ</t>
    </rPh>
    <rPh sb="223" eb="225">
      <t>キサイ</t>
    </rPh>
    <rPh sb="242" eb="244">
      <t>キサイ</t>
    </rPh>
    <rPh sb="325" eb="327">
      <t>コウスウ</t>
    </rPh>
    <rPh sb="328" eb="330">
      <t>セキサン</t>
    </rPh>
    <rPh sb="330" eb="332">
      <t>コンキョ</t>
    </rPh>
    <rPh sb="333" eb="335">
      <t>ビコウ</t>
    </rPh>
    <rPh sb="335" eb="336">
      <t>ラン</t>
    </rPh>
    <rPh sb="337" eb="339">
      <t>キサイ</t>
    </rPh>
    <rPh sb="351" eb="353">
      <t>カイハツ</t>
    </rPh>
    <rPh sb="353" eb="355">
      <t>サギョウ</t>
    </rPh>
    <rPh sb="362" eb="363">
      <t>スウ</t>
    </rPh>
    <rPh sb="363" eb="364">
      <t>マタ</t>
    </rPh>
    <rPh sb="381" eb="383">
      <t>キサイ</t>
    </rPh>
    <rPh sb="401" eb="403">
      <t>サクセイ</t>
    </rPh>
    <rPh sb="403" eb="405">
      <t>サギョウ</t>
    </rPh>
    <rPh sb="415" eb="416">
      <t>ホン</t>
    </rPh>
    <rPh sb="416" eb="417">
      <t>カズ</t>
    </rPh>
    <rPh sb="421" eb="422">
      <t>スウ</t>
    </rPh>
    <rPh sb="423" eb="425">
      <t>キサイ</t>
    </rPh>
    <rPh sb="517" eb="518">
      <t>ニン</t>
    </rPh>
    <rPh sb="518" eb="519">
      <t>ゲツ</t>
    </rPh>
    <rPh sb="522" eb="524">
      <t>ジカン</t>
    </rPh>
    <rPh sb="525" eb="527">
      <t>ケイサン</t>
    </rPh>
    <rPh sb="532" eb="534">
      <t>サギョウ</t>
    </rPh>
    <rPh sb="542" eb="543">
      <t>ニン</t>
    </rPh>
    <rPh sb="543" eb="544">
      <t>ゲツ</t>
    </rPh>
    <rPh sb="547" eb="549">
      <t>ジカン</t>
    </rPh>
    <rPh sb="550" eb="551">
      <t>コ</t>
    </rPh>
    <rPh sb="555" eb="557">
      <t>バアイ</t>
    </rPh>
    <rPh sb="563" eb="564">
      <t>アカ</t>
    </rPh>
    <phoneticPr fontId="3"/>
  </si>
  <si>
    <t>工数</t>
    <rPh sb="0" eb="2">
      <t>コウスウ</t>
    </rPh>
    <phoneticPr fontId="3"/>
  </si>
  <si>
    <t>16.6%
15.1%</t>
  </si>
  <si>
    <t>17.5%
16.7%</t>
  </si>
  <si>
    <t>35.6%
33.2%</t>
  </si>
  <si>
    <t>17.3%
19.2%</t>
  </si>
  <si>
    <t>13.0%
15.8%</t>
  </si>
  <si>
    <t>工数割合
計算用</t>
    <rPh sb="0" eb="2">
      <t>コウスウ</t>
    </rPh>
    <rPh sb="2" eb="4">
      <t>ワリアイ</t>
    </rPh>
    <rPh sb="5" eb="8">
      <t>ケイサンヨウ</t>
    </rPh>
    <phoneticPr fontId="3"/>
  </si>
  <si>
    <t>工数合計</t>
    <rPh sb="0" eb="2">
      <t>コウスウ</t>
    </rPh>
    <rPh sb="2" eb="4">
      <t>ゴウケイ</t>
    </rPh>
    <phoneticPr fontId="3"/>
  </si>
  <si>
    <t>04.基本設計</t>
    <phoneticPr fontId="3"/>
  </si>
  <si>
    <t>06.製造_詳細設計</t>
    <phoneticPr fontId="3"/>
  </si>
  <si>
    <t>06.製造_製造・単体テスト</t>
    <phoneticPr fontId="3"/>
  </si>
  <si>
    <t>06.製造_結合テスト</t>
    <phoneticPr fontId="3"/>
  </si>
  <si>
    <t>08.総合テスト</t>
    <phoneticPr fontId="3"/>
  </si>
  <si>
    <t>作業内容</t>
    <phoneticPr fontId="3"/>
  </si>
  <si>
    <t>列1</t>
  </si>
  <si>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</si>
  <si>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</si>
  <si>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</si>
  <si>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</si>
  <si>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</si>
  <si>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</si>
  <si>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</si>
  <si>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</si>
  <si>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</si>
  <si>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</si>
  <si>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</si>
  <si>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</si>
  <si>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</si>
  <si>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</si>
  <si>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</si>
  <si>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</si>
  <si>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</si>
  <si>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</si>
  <si>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</si>
  <si>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</si>
  <si>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列22</t>
  </si>
  <si>
    <t>列23</t>
  </si>
  <si>
    <t>列24</t>
  </si>
  <si>
    <t>列25</t>
  </si>
  <si>
    <t>列26</t>
  </si>
  <si>
    <t>列27</t>
  </si>
  <si>
    <t>列28</t>
  </si>
  <si>
    <r>
      <rPr>
        <b/>
        <sz val="10"/>
        <rFont val="HGP創英角ｺﾞｼｯｸUB"/>
        <family val="3"/>
        <charset val="128"/>
      </rPr>
      <t>　</t>
    </r>
    <r>
      <rPr>
        <b/>
        <sz val="10"/>
        <color indexed="10"/>
        <rFont val="HGP創英角ｺﾞｼｯｸUB"/>
        <family val="3"/>
        <charset val="128"/>
      </rPr>
      <t>≪「集約版」を作成する上での注意点≫
　</t>
    </r>
    <r>
      <rPr>
        <sz val="10"/>
        <rFont val="HGP創英角ｺﾞｼｯｸUB"/>
        <family val="3"/>
        <charset val="128"/>
      </rPr>
      <t>①　貴社の見積書（社印を押印したもの）のＰＤＦ（カラー）と、この見積書（エクセル形式）を併せてメールで提出してください。
  　　 貴社の見積書（社印を押印したもの）は書面でも提出してください。
　②　「貴社名（担当者）」、「作成日」及び「区分」（選択式）を記載してください。提出後に見積書の修正を行った場合は、「更新日」を記載してください。
　③　「年度別経費内訳（税抜）」に年度を記載してください。
　④  「分類」、「調達方法」ごとに「明細種類」に該当する各「内訳明細」シートを選択し、各見積明細を作成してください。
　⑤　「年度別経費内訳(税抜）」に金額を税抜で記載してください。
　　　 ※「明細種類」が「購入版」又は「レンタル・サービス利用版」の金額は各「内訳明細」シートから自動集計されます。
　　　 ※合計金額等のグレー部分は自動計算されます。　
　⑥　「税率(%)」に適用する消費税率を記載してください。　　
　⑦　見積有効期限等の前提条件等あれば「備考」に記載してください。リース期間や利用期間は開始年月及び終了年月を記載してください。
　⑧　レイアウトの変更をしないでください。
　⑨　各「内訳明細」シートの小計と、このシートの合計金額が整合性がとれていない場合は、セルが赤くなりますので、修正してください。
　⑩　入力時に不具合があった場合、シート保護を外していただいてかまいませんが、数式は変更しないでください。</t>
    </r>
    <rPh sb="3" eb="5">
      <t>シュウヤク</t>
    </rPh>
    <rPh sb="5" eb="6">
      <t>ハン</t>
    </rPh>
    <rPh sb="15" eb="18">
      <t>チュウイテン</t>
    </rPh>
    <rPh sb="65" eb="66">
      <t>アワ</t>
    </rPh>
    <rPh sb="123" eb="125">
      <t>キシャ</t>
    </rPh>
    <rPh sb="125" eb="126">
      <t>メイ</t>
    </rPh>
    <rPh sb="127" eb="130">
      <t>タントウシャ</t>
    </rPh>
    <rPh sb="134" eb="136">
      <t>サクセイ</t>
    </rPh>
    <rPh sb="136" eb="137">
      <t>ヒ</t>
    </rPh>
    <rPh sb="141" eb="143">
      <t>クブン</t>
    </rPh>
    <rPh sb="145" eb="147">
      <t>センタク</t>
    </rPh>
    <rPh sb="147" eb="148">
      <t>シキ</t>
    </rPh>
    <rPh sb="150" eb="152">
      <t>キサイ</t>
    </rPh>
    <rPh sb="159" eb="161">
      <t>テイシュツ</t>
    </rPh>
    <rPh sb="161" eb="162">
      <t>ゴ</t>
    </rPh>
    <rPh sb="163" eb="165">
      <t>ミツ</t>
    </rPh>
    <rPh sb="165" eb="166">
      <t>ショ</t>
    </rPh>
    <rPh sb="167" eb="169">
      <t>シュウセイ</t>
    </rPh>
    <rPh sb="170" eb="171">
      <t>オコナ</t>
    </rPh>
    <rPh sb="173" eb="175">
      <t>バアイ</t>
    </rPh>
    <rPh sb="178" eb="180">
      <t>コウシン</t>
    </rPh>
    <rPh sb="180" eb="181">
      <t>ヒ</t>
    </rPh>
    <rPh sb="183" eb="185">
      <t>キサイ</t>
    </rPh>
    <rPh sb="206" eb="207">
      <t>ヌ</t>
    </rPh>
    <rPh sb="210" eb="212">
      <t>ネンド</t>
    </rPh>
    <rPh sb="213" eb="215">
      <t>キサイ</t>
    </rPh>
    <rPh sb="242" eb="244">
      <t>メイサイ</t>
    </rPh>
    <rPh sb="244" eb="246">
      <t>シュルイ</t>
    </rPh>
    <rPh sb="252" eb="253">
      <t>カク</t>
    </rPh>
    <rPh sb="254" eb="256">
      <t>ウチワケ</t>
    </rPh>
    <rPh sb="256" eb="258">
      <t>メイサイ</t>
    </rPh>
    <rPh sb="263" eb="265">
      <t>センタク</t>
    </rPh>
    <rPh sb="267" eb="268">
      <t>カク</t>
    </rPh>
    <rPh sb="268" eb="270">
      <t>ミツ</t>
    </rPh>
    <rPh sb="270" eb="272">
      <t>メイサイ</t>
    </rPh>
    <rPh sb="300" eb="302">
      <t>キンガク</t>
    </rPh>
    <rPh sb="303" eb="304">
      <t>ゼイ</t>
    </rPh>
    <rPh sb="304" eb="305">
      <t>ヌ</t>
    </rPh>
    <rPh sb="306" eb="308">
      <t>キサイ</t>
    </rPh>
    <rPh sb="322" eb="324">
      <t>メイサイ</t>
    </rPh>
    <rPh sb="324" eb="326">
      <t>シュルイ</t>
    </rPh>
    <rPh sb="329" eb="331">
      <t>コウニュウ</t>
    </rPh>
    <rPh sb="331" eb="332">
      <t>バン</t>
    </rPh>
    <rPh sb="333" eb="334">
      <t>マタ</t>
    </rPh>
    <rPh sb="345" eb="347">
      <t>リヨウ</t>
    </rPh>
    <rPh sb="347" eb="348">
      <t>バン</t>
    </rPh>
    <rPh sb="350" eb="352">
      <t>キンガク</t>
    </rPh>
    <rPh sb="353" eb="354">
      <t>カク</t>
    </rPh>
    <rPh sb="355" eb="357">
      <t>ウチワケ</t>
    </rPh>
    <rPh sb="357" eb="359">
      <t>メイサイ</t>
    </rPh>
    <rPh sb="365" eb="367">
      <t>ジドウ</t>
    </rPh>
    <rPh sb="367" eb="369">
      <t>シュウケイ</t>
    </rPh>
    <rPh sb="380" eb="382">
      <t>ゴウケイ</t>
    </rPh>
    <rPh sb="382" eb="384">
      <t>キンガク</t>
    </rPh>
    <rPh sb="384" eb="385">
      <t>トウ</t>
    </rPh>
    <rPh sb="392" eb="394">
      <t>ジドウ</t>
    </rPh>
    <rPh sb="394" eb="396">
      <t>ケイサン</t>
    </rPh>
    <rPh sb="414" eb="416">
      <t>テキヨウ</t>
    </rPh>
    <rPh sb="418" eb="421">
      <t>ショウヒゼイ</t>
    </rPh>
    <rPh sb="421" eb="422">
      <t>リツ</t>
    </rPh>
    <rPh sb="423" eb="425">
      <t>キサイ</t>
    </rPh>
    <rPh sb="438" eb="440">
      <t>ミツ</t>
    </rPh>
    <rPh sb="440" eb="442">
      <t>ユウコウ</t>
    </rPh>
    <rPh sb="442" eb="444">
      <t>キゲン</t>
    </rPh>
    <rPh sb="444" eb="445">
      <t>ナド</t>
    </rPh>
    <rPh sb="455" eb="457">
      <t>ビコウ</t>
    </rPh>
    <rPh sb="471" eb="473">
      <t>キカン</t>
    </rPh>
    <rPh sb="474" eb="476">
      <t>リヨウ</t>
    </rPh>
    <rPh sb="476" eb="478">
      <t>キカン</t>
    </rPh>
    <rPh sb="483" eb="484">
      <t>オヨ</t>
    </rPh>
    <rPh sb="490" eb="492">
      <t>キサイ</t>
    </rPh>
    <rPh sb="509" eb="511">
      <t>ヘンコウ</t>
    </rPh>
    <rPh sb="525" eb="526">
      <t>カク</t>
    </rPh>
    <rPh sb="527" eb="529">
      <t>ウチワケ</t>
    </rPh>
    <rPh sb="529" eb="531">
      <t>メイサイ</t>
    </rPh>
    <rPh sb="536" eb="538">
      <t>ショウケイ</t>
    </rPh>
    <rPh sb="546" eb="548">
      <t>ゴウケイ</t>
    </rPh>
    <rPh sb="548" eb="550">
      <t>キンガク</t>
    </rPh>
    <rPh sb="551" eb="554">
      <t>セイゴウセイ</t>
    </rPh>
    <rPh sb="561" eb="563">
      <t>バアイ</t>
    </rPh>
    <rPh sb="568" eb="569">
      <t>アカ</t>
    </rPh>
    <rPh sb="577" eb="579">
      <t>シュウセイ</t>
    </rPh>
    <phoneticPr fontId="3"/>
  </si>
  <si>
    <t>工数割合(%)</t>
    <rPh sb="0" eb="2">
      <t>コウスウ</t>
    </rPh>
    <rPh sb="2" eb="4">
      <t>ワリアイ</t>
    </rPh>
    <phoneticPr fontId="3"/>
  </si>
  <si>
    <t>年間分</t>
    <rPh sb="0" eb="2">
      <t>ネンカン</t>
    </rPh>
    <rPh sb="2" eb="3">
      <t>ブン</t>
    </rPh>
    <phoneticPr fontId="3"/>
  </si>
  <si>
    <t>工数割合 参考値
上段：新規
下段：改修・再構築</t>
    <phoneticPr fontId="3"/>
  </si>
  <si>
    <t>Ver.8.2</t>
    <phoneticPr fontId="3"/>
  </si>
  <si>
    <t>【様式9-2】見積書（集約版）</t>
    <phoneticPr fontId="3"/>
  </si>
  <si>
    <t>【様式9-2】見積書（内訳明細　レンタル・サービス利用版）</t>
    <rPh sb="1" eb="3">
      <t>ヨウシキ</t>
    </rPh>
    <rPh sb="7" eb="10">
      <t>ミツモリショ</t>
    </rPh>
    <rPh sb="13" eb="15">
      <t>メイサイ</t>
    </rPh>
    <rPh sb="25" eb="27">
      <t>リヨウ</t>
    </rPh>
    <rPh sb="27" eb="28">
      <t>バン</t>
    </rPh>
    <phoneticPr fontId="3"/>
  </si>
  <si>
    <t>【様式9-2】見積書（内訳明細　購入版）</t>
    <rPh sb="1" eb="3">
      <t>ヨウシキ</t>
    </rPh>
    <rPh sb="7" eb="10">
      <t>ミツモリショ</t>
    </rPh>
    <rPh sb="13" eb="15">
      <t>メイサイ</t>
    </rPh>
    <rPh sb="16" eb="18">
      <t>コウニュウ</t>
    </rPh>
    <rPh sb="18" eb="19">
      <t>バン</t>
    </rPh>
    <phoneticPr fontId="3"/>
  </si>
  <si>
    <t>【様式9-2】見積書（内訳明細　リース版）</t>
    <rPh sb="1" eb="3">
      <t>ヨウシキ</t>
    </rPh>
    <rPh sb="7" eb="10">
      <t>ミツモリショ</t>
    </rPh>
    <rPh sb="13" eb="15">
      <t>メイサイ</t>
    </rPh>
    <rPh sb="19" eb="20">
      <t>バン</t>
    </rPh>
    <phoneticPr fontId="3"/>
  </si>
  <si>
    <t>【様式9-2】見積書（内訳明細　システム構築版）</t>
    <rPh sb="1" eb="3">
      <t>ヨウシキ</t>
    </rPh>
    <rPh sb="7" eb="10">
      <t>ミツモリショ</t>
    </rPh>
    <rPh sb="13" eb="15">
      <t>メイサイ</t>
    </rPh>
    <rPh sb="20" eb="22">
      <t>コウチク</t>
    </rPh>
    <rPh sb="22" eb="23">
      <t>バン</t>
    </rPh>
    <phoneticPr fontId="3"/>
  </si>
  <si>
    <t>【様式9-2】見積書（内訳明細　システム運用保守版）</t>
    <rPh sb="1" eb="3">
      <t>ヨウシキ</t>
    </rPh>
    <rPh sb="7" eb="10">
      <t>ミツモリショ</t>
    </rPh>
    <rPh sb="13" eb="15">
      <t>メイサイ</t>
    </rPh>
    <rPh sb="20" eb="22">
      <t>ウンヨウ</t>
    </rPh>
    <rPh sb="22" eb="24">
      <t>ホシュ</t>
    </rPh>
    <rPh sb="24" eb="25">
      <t>バン</t>
    </rPh>
    <phoneticPr fontId="3"/>
  </si>
  <si>
    <t>【様式9-2】見積書（改修の実績）</t>
    <rPh sb="1" eb="3">
      <t>ヨウシキ</t>
    </rPh>
    <rPh sb="7" eb="10">
      <t>ミツモリショ</t>
    </rPh>
    <rPh sb="11" eb="13">
      <t>カイシュウ</t>
    </rPh>
    <rPh sb="14" eb="16">
      <t>ジッセキ</t>
    </rPh>
    <phoneticPr fontId="3"/>
  </si>
  <si>
    <t>【様式9-2】見積書（総括表）</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</si>
</sst>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6" formatCode="&quot;¥&quot;#,##0;[Red]&quot;¥&quot;\-#,##0"/>
    <numFmt numFmtId="176" formatCode="0_);[Red]\(0\)"/>
    <numFmt numFmtId="177" formatCode="#,##0_);[Red]\(#,##0\)"/>
    <numFmt numFmtId="178" formatCode="#,##0_ "/>
    <numFmt numFmtId="179" formatCode="#,##0;\-#,##0;&quot;-&quot;"/>
    <numFmt numFmtId="180" formatCode="&quot;$&quot;#,##0_);[Red]\(&quot;$&quot;#,##0\)"/>
    <numFmt numFmtId="181" formatCode="&quot;$&quot;#,##0.00_);[Red]\(&quot;$&quot;#,##0.00\)"/>
    <numFmt numFmtId="182" formatCode="0.00_)"/>
    <numFmt numFmtId="183" formatCode="hh:mm\ \T\K"/>
    <numFmt numFmtId="184" formatCode="#,##0_ ;[Red]\-#,##0\ "/>
    <numFmt numFmtId="185" formatCode="0_);\(0\)"/>
    <numFmt numFmtId="186" formatCode="#,##0_ ;[Red]&quot;¥&quot;\!\-#,##0&quot;¥&quot;\!\ "/>
    <numFmt numFmtId="187" formatCode="0_ ;[Red]\-0\ "/>
    <numFmt numFmtId="188" formatCode="0.0%"/>
    <numFmt numFmtId="189" formatCode="#,##0.00_);[Red]\(#,##0.00\)"/>
    <numFmt numFmtId="190" formatCode="m&quot;月&quot;"/>
    <numFmt numFmtId="191" formatCode="#,##0.0_ "/>
    <numFmt numFmtId="192" formatCode="yyyy&quot;年&quot;m&quot;月&quot;d&quot;日&quot;;@"/>
    <numFmt numFmtId="193" formatCode="#,###"/>
    <numFmt numFmtId="194" formatCode="0_ "/>
    <numFmt numFmtId="195" formatCode="gggee&quot;年&quot;m&quot;月&quot;dd&quot;日&quot;"/>
    <numFmt numFmtId="196" formatCode="[$-411]ggge&quot;年&quot;m&quot;月&quot;d&quot;日&quot;;@"/>
    <numFmt numFmtId="197" formatCode="0.0_ "/>
    <numFmt numFmtId="198" formatCode="gggee&quot;年&quot;m&quot;月&quot;d&quot;日&quot;"/>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10"/>
      <name val="HGP創英角ｺﾞｼｯｸUB"/>
      <family val="3"/>
      <charset val="128"/>
    </font>
    <font>
      <b/>
      <sz val="10"/>
      <name val="HGP創英角ｺﾞｼｯｸUB"/>
      <family val="3"/>
      <charset val="128"/>
    </font>
    <font>
      <b/>
      <sz val="10"/>
      <color indexed="10"/>
      <name val="HGP創英角ｺﾞｼｯｸUB"/>
      <family val="3"/>
      <charset val="128"/>
    </font>
    <font>
      <sz val="10"/>
      <color indexed="10"/>
      <name val="HGP創英角ｺﾞｼｯｸUB"/>
      <family val="3"/>
      <charset val="128"/>
    </font>
    <font>
      <sz val="11"/>
      <color theme="1"/>
      <name val="ＭＳ Ｐゴシック"/>
      <family val="3"/>
      <charset val="128"/>
      <scheme val="minor"/>
    </font>
    <font>
      <sz val="11"/>
      <name val="ＭＳ Ｐゴシック"/>
      <family val="3"/>
      <charset val="128"/>
      <scheme val="major"/>
    </font>
    <font>
      <b/>
      <sz val="18"/>
      <name val="ＭＳ Ｐゴシック"/>
      <family val="3"/>
      <charset val="128"/>
      <scheme val="major"/>
    </font>
    <font>
      <u/>
      <sz val="11"/>
      <name val="ＭＳ Ｐゴシック"/>
      <family val="3"/>
      <charset val="128"/>
      <scheme val="major"/>
    </font>
    <font>
      <sz val="9"/>
      <name val="ＭＳ Ｐゴシック"/>
      <family val="3"/>
      <charset val="128"/>
      <scheme val="major"/>
    </font>
    <font>
      <sz val="11"/>
      <color theme="1"/>
      <name val="ＭＳ Ｐゴシック"/>
      <family val="3"/>
      <charset val="128"/>
      <scheme val="major"/>
    </font>
    <font>
      <b/>
      <sz val="11"/>
      <name val="ＭＳ Ｐゴシック"/>
      <family val="3"/>
      <charset val="128"/>
      <scheme val="major"/>
    </font>
    <font>
      <b/>
      <sz val="11"/>
      <color rgb="FFFF0000"/>
      <name val="ＭＳ Ｐゴシック"/>
      <family val="3"/>
      <charset val="128"/>
      <scheme val="major"/>
    </font>
    <font>
      <sz val="9"/>
      <color theme="1"/>
      <name val="ＭＳ Ｐゴシック"/>
      <family val="3"/>
      <charset val="128"/>
      <scheme val="minor"/>
    </font>
    <font>
      <sz val="11"/>
      <color rgb="FFFF0000"/>
      <name val="ＭＳ Ｐゴシック"/>
      <family val="3"/>
      <charset val="128"/>
      <scheme val="major"/>
    </font>
    <font>
      <b/>
      <sz val="12"/>
      <name val="ＭＳ Ｐゴシック"/>
      <family val="3"/>
      <charset val="128"/>
      <scheme val="major"/>
    </font>
    <font>
      <sz val="11"/>
      <name val="ＭＳ Ｐゴシック"/>
      <family val="3"/>
    </font>
    <font>
      <sz val="11"/>
      <color rgb="FF0070C0"/>
      <name val="ＭＳ Ｐゴシック"/>
      <family val="3"/>
      <charset val="128"/>
      <scheme val="major"/>
    </font>
    <font>
      <b/>
      <sz val="11"/>
      <color rgb="FF0070C0"/>
      <name val="ＭＳ Ｐゴシック"/>
      <family val="3"/>
      <charset val="128"/>
      <scheme val="major"/>
    </font>
    <font>
      <b/>
      <sz val="12"/>
      <color rgb="FF0070C0"/>
      <name val="ＭＳ Ｐゴシック"/>
      <family val="3"/>
      <charset val="128"/>
      <scheme val="major"/>
    </font>
    <font>
      <b/>
      <sz val="16"/>
      <name val="ＭＳ Ｐゴシック"/>
      <family val="3"/>
      <charset val="128"/>
      <scheme val="major"/>
    </font>
    <font>
      <sz val="10"/>
      <color rgb="FFFF0000"/>
      <name val="HGP創英角ｺﾞｼｯｸUB"/>
      <family val="3"/>
      <charset val="128"/>
    </font>
    <font>
      <sz val="11"/>
      <color theme="3" tint="0.39997558519241921"/>
      <name val="ＭＳ Ｐゴシック"/>
      <family val="3"/>
      <charset val="128"/>
      <scheme val="major"/>
    </font>
    <font>
      <sz val="8"/>
      <name val="ＭＳ Ｐゴシック"/>
      <family val="3"/>
      <charset val="128"/>
    </font>
    <font>
      <sz val="11"/>
      <name val="HGP創英角ｺﾞｼｯｸUB"/>
      <family val="3"/>
      <charset val="128"/>
    </font>
    <font>
      <b/>
      <sz val="11"/>
      <color indexed="10"/>
      <name val="HGP創英角ｺﾞｼｯｸUB"/>
      <family val="3"/>
      <charset val="128"/>
    </font>
    <font>
      <sz val="11"/>
      <color indexed="10"/>
      <name val="HGP創英角ｺﾞｼｯｸUB"/>
      <family val="3"/>
      <charset val="128"/>
    </font>
    <font>
      <b/>
      <sz val="10"/>
      <color rgb="FFFF0000"/>
      <name val="HGP創英角ｺﾞｼｯｸUB"/>
      <family val="3"/>
      <charset val="128"/>
    </font>
    <font>
      <sz val="11"/>
      <color theme="4"/>
      <name val="ＭＳ Ｐゴシック"/>
      <family val="3"/>
      <charset val="128"/>
      <scheme val="major"/>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CC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CEC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00"/>
        <bgColor indexed="64"/>
      </patternFill>
    </fill>
  </fills>
  <borders count="21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dashed">
        <color indexed="64"/>
      </left>
      <right style="dashed">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ashed">
        <color indexed="64"/>
      </left>
      <right style="dashed">
        <color indexed="64"/>
      </right>
      <top style="thin">
        <color indexed="64"/>
      </top>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dashed">
        <color indexed="64"/>
      </right>
      <top/>
      <bottom style="dashed">
        <color indexed="64"/>
      </bottom>
      <diagonal/>
    </border>
    <border>
      <left/>
      <right/>
      <top/>
      <bottom style="dashed">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bottom style="dashed">
        <color indexed="64"/>
      </bottom>
      <diagonal/>
    </border>
    <border>
      <left style="dashed">
        <color indexed="64"/>
      </left>
      <right style="dashed">
        <color indexed="64"/>
      </right>
      <top/>
      <bottom/>
      <diagonal/>
    </border>
    <border>
      <left style="dashed">
        <color indexed="64"/>
      </left>
      <right style="dashed">
        <color indexed="64"/>
      </right>
      <top style="thin">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bottom style="thin">
        <color indexed="64"/>
      </bottom>
      <diagonal/>
    </border>
    <border>
      <left style="medium">
        <color indexed="64"/>
      </left>
      <right style="thin">
        <color indexed="64"/>
      </right>
      <top style="thin">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top style="thin">
        <color indexed="64"/>
      </top>
      <bottom style="medium">
        <color indexed="64"/>
      </bottom>
      <diagonal/>
    </border>
    <border>
      <left/>
      <right/>
      <top style="dashed">
        <color indexed="64"/>
      </top>
      <bottom/>
      <diagonal/>
    </border>
    <border>
      <left/>
      <right/>
      <top style="medium">
        <color indexed="64"/>
      </top>
      <bottom/>
      <diagonal/>
    </border>
    <border>
      <left/>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double">
        <color indexed="64"/>
      </bottom>
      <diagonal/>
    </border>
    <border>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uble">
        <color indexed="64"/>
      </left>
      <right style="double">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double">
        <color indexed="64"/>
      </left>
      <right style="double">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ashed">
        <color indexed="64"/>
      </left>
      <right style="thin">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right style="thin">
        <color indexed="64"/>
      </right>
      <top/>
      <bottom style="dashed">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tted">
        <color indexed="64"/>
      </top>
      <bottom style="dotted">
        <color indexed="64"/>
      </bottom>
      <diagonal/>
    </border>
    <border>
      <left style="medium">
        <color indexed="64"/>
      </left>
      <right/>
      <top style="double">
        <color indexed="64"/>
      </top>
      <bottom style="double">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dashed">
        <color indexed="64"/>
      </left>
      <right/>
      <top style="medium">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double">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double">
        <color indexed="64"/>
      </bottom>
      <diagonal/>
    </border>
    <border>
      <left style="double">
        <color indexed="64"/>
      </left>
      <right style="thin">
        <color indexed="64"/>
      </right>
      <top/>
      <bottom style="double">
        <color indexed="64"/>
      </bottom>
      <diagonal/>
    </border>
    <border>
      <left style="dashed">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medium">
        <color indexed="64"/>
      </right>
      <top style="dotted">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tted">
        <color indexed="64"/>
      </bottom>
      <diagonal/>
    </border>
    <border>
      <left style="double">
        <color indexed="64"/>
      </left>
      <right style="thin">
        <color indexed="64"/>
      </right>
      <top/>
      <bottom style="thin">
        <color indexed="64"/>
      </bottom>
      <diagonal/>
    </border>
    <border>
      <left style="double">
        <color indexed="64"/>
      </left>
      <right style="double">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style="double">
        <color indexed="64"/>
      </left>
      <right style="double">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medium">
        <color indexed="64"/>
      </right>
      <top/>
      <bottom style="dotted">
        <color indexed="64"/>
      </bottom>
      <diagonal/>
    </border>
    <border>
      <left style="double">
        <color indexed="64"/>
      </left>
      <right style="double">
        <color indexed="64"/>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double">
        <color indexed="64"/>
      </right>
      <top style="dotted">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auto="1"/>
      </left>
      <right style="medium">
        <color indexed="64"/>
      </right>
      <top style="thin">
        <color indexed="64"/>
      </top>
      <bottom style="thin">
        <color indexed="64"/>
      </bottom>
      <diagonal/>
    </border>
    <border>
      <left style="medium">
        <color indexed="64"/>
      </left>
      <right style="medium">
        <color auto="1"/>
      </right>
      <top style="thin">
        <color indexed="64"/>
      </top>
      <bottom style="medium">
        <color indexed="64"/>
      </bottom>
      <diagonal/>
    </border>
  </borders>
  <cellStyleXfs count="12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9" fontId="7" fillId="0" borderId="0" applyFill="0" applyBorder="0" applyAlignment="0"/>
    <xf numFmtId="38" fontId="8" fillId="0" borderId="0" applyFont="0" applyFill="0" applyBorder="0" applyAlignment="0" applyProtection="0"/>
    <xf numFmtId="40" fontId="8" fillId="0" borderId="0" applyFont="0" applyFill="0" applyBorder="0" applyAlignment="0" applyProtection="0"/>
    <xf numFmtId="180" fontId="8" fillId="0" borderId="0" applyFont="0" applyFill="0" applyBorder="0" applyAlignment="0" applyProtection="0"/>
    <xf numFmtId="181" fontId="8" fillId="0" borderId="0" applyFont="0" applyFill="0" applyBorder="0" applyAlignment="0" applyProtection="0"/>
    <xf numFmtId="0" fontId="9" fillId="0" borderId="0">
      <alignment horizontal="left"/>
    </xf>
    <xf numFmtId="38" fontId="10" fillId="16"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17" borderId="3" applyNumberFormat="0" applyBorder="0" applyAlignment="0" applyProtection="0"/>
    <xf numFmtId="182" fontId="12" fillId="0" borderId="0"/>
    <xf numFmtId="0" fontId="13" fillId="0" borderId="0"/>
    <xf numFmtId="10" fontId="13" fillId="0" borderId="0" applyFont="0" applyFill="0" applyBorder="0" applyAlignment="0" applyProtection="0"/>
    <xf numFmtId="4" fontId="9" fillId="0" borderId="0">
      <alignment horizontal="right"/>
    </xf>
    <xf numFmtId="4" fontId="14" fillId="0" borderId="0">
      <alignment horizontal="right"/>
    </xf>
    <xf numFmtId="0" fontId="15" fillId="0" borderId="0">
      <alignment horizontal="left"/>
    </xf>
    <xf numFmtId="0" fontId="16" fillId="0" borderId="0"/>
    <xf numFmtId="0" fontId="17" fillId="0" borderId="0">
      <alignment horizont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4" applyNumberFormat="0" applyAlignment="0" applyProtection="0">
      <alignment vertical="center"/>
    </xf>
    <xf numFmtId="0" fontId="20" fillId="23" borderId="0" applyNumberFormat="0" applyBorder="0" applyAlignment="0" applyProtection="0">
      <alignment vertical="center"/>
    </xf>
    <xf numFmtId="9" fontId="2" fillId="0" borderId="0" applyFont="0" applyFill="0" applyBorder="0" applyAlignment="0" applyProtection="0">
      <alignment vertical="center"/>
    </xf>
    <xf numFmtId="0" fontId="2" fillId="24"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184" fontId="4" fillId="0" borderId="0" applyBorder="0">
      <alignment horizontal="right"/>
    </xf>
    <xf numFmtId="49" fontId="2" fillId="0" borderId="0" applyFont="0"/>
    <xf numFmtId="0" fontId="24" fillId="25" borderId="7" applyNumberFormat="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25" borderId="12" applyNumberFormat="0" applyAlignment="0" applyProtection="0">
      <alignment vertical="center"/>
    </xf>
    <xf numFmtId="185" fontId="4" fillId="0" borderId="0" applyBorder="0">
      <alignment horizontal="left"/>
    </xf>
    <xf numFmtId="186" fontId="4" fillId="0" borderId="0" applyFill="0" applyBorder="0"/>
    <xf numFmtId="187" fontId="4" fillId="0" borderId="0" applyFill="0" applyBorder="0"/>
    <xf numFmtId="49" fontId="4" fillId="26" borderId="13">
      <alignment horizontal="center"/>
    </xf>
    <xf numFmtId="178" fontId="4" fillId="26" borderId="13">
      <alignment horizontal="right"/>
    </xf>
    <xf numFmtId="14" fontId="4" fillId="26" borderId="0" applyBorder="0">
      <alignment horizontal="center"/>
    </xf>
    <xf numFmtId="49" fontId="4" fillId="0" borderId="13"/>
    <xf numFmtId="0" fontId="31" fillId="0" borderId="0" applyNumberFormat="0" applyFill="0" applyBorder="0" applyAlignment="0" applyProtection="0">
      <alignment vertical="center"/>
    </xf>
    <xf numFmtId="6" fontId="2" fillId="0" borderId="0" applyFont="0" applyFill="0" applyBorder="0" applyAlignment="0" applyProtection="0"/>
    <xf numFmtId="14" fontId="4" fillId="0" borderId="14" applyBorder="0">
      <alignment horizontal="left"/>
    </xf>
    <xf numFmtId="0" fontId="32" fillId="7" borderId="7" applyNumberFormat="0" applyAlignment="0" applyProtection="0">
      <alignment vertical="center"/>
    </xf>
    <xf numFmtId="14" fontId="4" fillId="0" borderId="0" applyFill="0" applyBorder="0"/>
    <xf numFmtId="0" fontId="40" fillId="0" borderId="0">
      <alignment vertical="center"/>
    </xf>
    <xf numFmtId="0" fontId="2" fillId="0" borderId="0">
      <alignment vertical="center"/>
    </xf>
    <xf numFmtId="183" fontId="33" fillId="0" borderId="0"/>
    <xf numFmtId="49" fontId="4" fillId="0" borderId="0" applyBorder="0">
      <alignment horizontal="left"/>
    </xf>
    <xf numFmtId="0" fontId="34" fillId="0" borderId="0"/>
    <xf numFmtId="0" fontId="35" fillId="4" borderId="0" applyNumberFormat="0" applyBorder="0" applyAlignment="0" applyProtection="0">
      <alignment vertical="center"/>
    </xf>
    <xf numFmtId="0" fontId="21" fillId="0" borderId="0"/>
    <xf numFmtId="0" fontId="51" fillId="0" borderId="0"/>
    <xf numFmtId="38" fontId="2" fillId="0" borderId="0" applyFont="0" applyFill="0" applyBorder="0" applyAlignment="0" applyProtection="0">
      <alignment vertical="center"/>
    </xf>
    <xf numFmtId="0" fontId="40" fillId="0" borderId="0">
      <alignment vertical="center"/>
    </xf>
    <xf numFmtId="0" fontId="1" fillId="0" borderId="0">
      <alignment vertical="center"/>
    </xf>
    <xf numFmtId="0" fontId="2"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4" applyNumberFormat="0" applyAlignment="0" applyProtection="0">
      <alignment vertical="center"/>
    </xf>
    <xf numFmtId="0" fontId="20" fillId="23" borderId="0" applyNumberFormat="0" applyBorder="0" applyAlignment="0" applyProtection="0">
      <alignment vertical="center"/>
    </xf>
    <xf numFmtId="9" fontId="2" fillId="0" borderId="0" applyFont="0" applyFill="0" applyBorder="0" applyAlignment="0" applyProtection="0">
      <alignment vertical="center"/>
    </xf>
    <xf numFmtId="0" fontId="2" fillId="24"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4" fillId="25" borderId="7" applyNumberFormat="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25" borderId="12" applyNumberFormat="0" applyAlignment="0" applyProtection="0">
      <alignment vertical="center"/>
    </xf>
    <xf numFmtId="0" fontId="31" fillId="0" borderId="0" applyNumberFormat="0" applyFill="0" applyBorder="0" applyAlignment="0" applyProtection="0">
      <alignment vertical="center"/>
    </xf>
    <xf numFmtId="0" fontId="32" fillId="7" borderId="7" applyNumberFormat="0" applyAlignment="0" applyProtection="0">
      <alignment vertical="center"/>
    </xf>
    <xf numFmtId="0" fontId="35" fillId="4" borderId="0" applyNumberFormat="0" applyBorder="0" applyAlignment="0" applyProtection="0">
      <alignment vertical="center"/>
    </xf>
    <xf numFmtId="38" fontId="2" fillId="0" borderId="0" applyFont="0" applyFill="0" applyBorder="0" applyAlignment="0" applyProtection="0">
      <alignment vertical="center"/>
    </xf>
  </cellStyleXfs>
  <cellXfs count="779">
    <xf numFmtId="0" fontId="0" fillId="0" borderId="0" xfId="0">
      <alignment vertical="center"/>
    </xf>
    <xf numFmtId="0" fontId="41" fillId="0" borderId="0" xfId="0" applyFont="1" applyFill="1" applyAlignment="1" applyProtection="1">
      <alignment horizontal="left" vertical="center"/>
    </xf>
    <xf numFmtId="0" fontId="41" fillId="0" borderId="0" xfId="0" applyFont="1" applyFill="1" applyAlignment="1" applyProtection="1">
      <alignment vertical="center"/>
    </xf>
    <xf numFmtId="0" fontId="41" fillId="0" borderId="0" xfId="0" applyFont="1" applyFill="1" applyProtection="1">
      <alignment vertical="center"/>
    </xf>
    <xf numFmtId="0" fontId="41" fillId="0" borderId="0" xfId="0" applyFont="1" applyFill="1" applyAlignment="1" applyProtection="1">
      <alignment horizontal="left"/>
    </xf>
    <xf numFmtId="0" fontId="43" fillId="0" borderId="0" xfId="0" applyFont="1" applyFill="1" applyAlignment="1" applyProtection="1">
      <alignment horizontal="left"/>
    </xf>
    <xf numFmtId="14" fontId="44" fillId="0" borderId="0" xfId="0" applyNumberFormat="1"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41" fillId="0" borderId="0" xfId="0" applyFont="1" applyAlignment="1" applyProtection="1">
      <alignment horizontal="left" vertical="center"/>
    </xf>
    <xf numFmtId="0" fontId="41" fillId="0" borderId="0" xfId="0" applyFont="1" applyAlignment="1" applyProtection="1">
      <alignment horizontal="right" vertical="center"/>
    </xf>
    <xf numFmtId="0" fontId="41" fillId="0" borderId="0" xfId="0" applyFont="1" applyAlignment="1" applyProtection="1">
      <alignment vertical="center"/>
    </xf>
    <xf numFmtId="0" fontId="41" fillId="0" borderId="0" xfId="0" applyFont="1" applyProtection="1">
      <alignment vertical="center"/>
    </xf>
    <xf numFmtId="0" fontId="41" fillId="0" borderId="0" xfId="0" applyFont="1" applyBorder="1" applyAlignment="1" applyProtection="1">
      <alignment vertical="center"/>
    </xf>
    <xf numFmtId="178" fontId="41" fillId="0" borderId="0" xfId="0" applyNumberFormat="1" applyFont="1" applyAlignment="1" applyProtection="1">
      <alignment horizontal="left" vertical="center"/>
    </xf>
    <xf numFmtId="0" fontId="41" fillId="0" borderId="0" xfId="0" applyFont="1" applyFill="1" applyAlignment="1" applyProtection="1">
      <alignment vertical="top" wrapText="1"/>
    </xf>
    <xf numFmtId="0" fontId="41" fillId="0" borderId="0" xfId="0" applyFont="1" applyFill="1" applyBorder="1" applyAlignment="1" applyProtection="1">
      <alignment vertical="center"/>
    </xf>
    <xf numFmtId="0" fontId="41" fillId="0" borderId="0" xfId="0" applyFont="1" applyFill="1" applyBorder="1" applyProtection="1">
      <alignment vertical="center"/>
    </xf>
    <xf numFmtId="0" fontId="41" fillId="0" borderId="0" xfId="0" applyFont="1" applyFill="1" applyAlignment="1" applyProtection="1">
      <alignment horizontal="right" vertical="center"/>
    </xf>
    <xf numFmtId="190" fontId="41" fillId="27" borderId="17" xfId="0" applyNumberFormat="1" applyFont="1" applyFill="1" applyBorder="1" applyAlignment="1" applyProtection="1">
      <alignment horizontal="center" vertical="center" wrapText="1" shrinkToFit="1"/>
    </xf>
    <xf numFmtId="190" fontId="41" fillId="27" borderId="17" xfId="0" applyNumberFormat="1" applyFont="1" applyFill="1" applyBorder="1" applyAlignment="1" applyProtection="1">
      <alignment horizontal="center" vertical="center" shrinkToFit="1"/>
    </xf>
    <xf numFmtId="190" fontId="41" fillId="27" borderId="18" xfId="0" applyNumberFormat="1" applyFont="1" applyFill="1" applyBorder="1" applyAlignment="1" applyProtection="1">
      <alignment horizontal="center" vertical="center"/>
    </xf>
    <xf numFmtId="190" fontId="41" fillId="27" borderId="17" xfId="0" applyNumberFormat="1" applyFont="1" applyFill="1" applyBorder="1" applyAlignment="1" applyProtection="1">
      <alignment horizontal="center" vertical="center" wrapText="1"/>
    </xf>
    <xf numFmtId="190" fontId="41" fillId="27" borderId="19" xfId="0" applyNumberFormat="1" applyFont="1" applyFill="1" applyBorder="1" applyAlignment="1" applyProtection="1">
      <alignment horizontal="center" vertical="center" wrapText="1"/>
    </xf>
    <xf numFmtId="189" fontId="41" fillId="0" borderId="0" xfId="0" applyNumberFormat="1" applyFont="1" applyAlignment="1" applyProtection="1">
      <alignment vertical="center"/>
    </xf>
    <xf numFmtId="189" fontId="41" fillId="0" borderId="0" xfId="0" applyNumberFormat="1" applyFont="1" applyProtection="1">
      <alignment vertical="center"/>
    </xf>
    <xf numFmtId="0" fontId="43" fillId="0" borderId="0" xfId="0" applyFont="1" applyFill="1" applyAlignment="1" applyProtection="1">
      <alignment horizontal="right" vertical="center"/>
    </xf>
    <xf numFmtId="0" fontId="44" fillId="0" borderId="0" xfId="0" applyFont="1" applyFill="1" applyAlignment="1" applyProtection="1">
      <alignment horizontal="right" vertical="top"/>
    </xf>
    <xf numFmtId="0" fontId="41" fillId="0" borderId="0" xfId="0" applyFont="1" applyBorder="1" applyAlignment="1" applyProtection="1">
      <alignment vertical="top" wrapText="1"/>
    </xf>
    <xf numFmtId="14" fontId="44" fillId="0" borderId="0" xfId="0" applyNumberFormat="1" applyFont="1" applyFill="1" applyBorder="1" applyAlignment="1" applyProtection="1">
      <alignment horizontal="right" vertical="center"/>
    </xf>
    <xf numFmtId="0" fontId="41" fillId="0" borderId="0" xfId="46" applyNumberFormat="1" applyFont="1" applyFill="1" applyBorder="1" applyAlignment="1" applyProtection="1">
      <alignment horizontal="center" vertical="center"/>
    </xf>
    <xf numFmtId="9" fontId="41" fillId="0" borderId="0" xfId="0" applyNumberFormat="1" applyFont="1" applyFill="1" applyBorder="1" applyProtection="1">
      <alignment vertical="center"/>
    </xf>
    <xf numFmtId="0" fontId="41" fillId="0" borderId="0" xfId="0" applyFont="1" applyBorder="1" applyProtection="1">
      <alignment vertical="center"/>
    </xf>
    <xf numFmtId="0" fontId="41" fillId="0" borderId="0" xfId="0" applyFont="1" applyBorder="1" applyAlignment="1" applyProtection="1">
      <alignment horizontal="left" vertical="top" wrapText="1"/>
    </xf>
    <xf numFmtId="0" fontId="41" fillId="27" borderId="32" xfId="0" applyFont="1" applyFill="1" applyBorder="1" applyAlignment="1" applyProtection="1">
      <alignment horizontal="center" vertical="center" wrapText="1"/>
    </xf>
    <xf numFmtId="0" fontId="45" fillId="27" borderId="3" xfId="0" applyFont="1" applyFill="1" applyBorder="1" applyAlignment="1" applyProtection="1">
      <alignment horizontal="center" vertical="center"/>
    </xf>
    <xf numFmtId="191" fontId="41" fillId="32" borderId="39" xfId="0" applyNumberFormat="1" applyFont="1" applyFill="1" applyBorder="1" applyAlignment="1" applyProtection="1">
      <alignment horizontal="right" vertical="center"/>
    </xf>
    <xf numFmtId="188" fontId="41" fillId="32" borderId="20" xfId="0" applyNumberFormat="1" applyFont="1" applyFill="1" applyBorder="1" applyAlignment="1" applyProtection="1">
      <alignment horizontal="right" vertical="center" wrapText="1"/>
    </xf>
    <xf numFmtId="188" fontId="41" fillId="32" borderId="22" xfId="0" applyNumberFormat="1" applyFont="1" applyFill="1" applyBorder="1" applyAlignment="1" applyProtection="1">
      <alignment horizontal="right" vertical="center" wrapText="1"/>
    </xf>
    <xf numFmtId="188" fontId="41" fillId="32" borderId="46" xfId="0" applyNumberFormat="1" applyFont="1" applyFill="1" applyBorder="1" applyAlignment="1" applyProtection="1">
      <alignment horizontal="right" vertical="center" wrapText="1"/>
    </xf>
    <xf numFmtId="0" fontId="48" fillId="0" borderId="0" xfId="0" applyFont="1" applyBorder="1" applyAlignment="1">
      <alignment horizontal="center" vertical="center"/>
    </xf>
    <xf numFmtId="0" fontId="48" fillId="0" borderId="0" xfId="0" applyFont="1" applyBorder="1">
      <alignment vertical="center"/>
    </xf>
    <xf numFmtId="178" fontId="41" fillId="0" borderId="0" xfId="0" applyNumberFormat="1" applyFont="1" applyAlignment="1" applyProtection="1">
      <alignment vertical="center"/>
    </xf>
    <xf numFmtId="190" fontId="41" fillId="27" borderId="3" xfId="0" applyNumberFormat="1" applyFont="1" applyFill="1" applyBorder="1" applyAlignment="1" applyProtection="1">
      <alignment horizontal="center" vertical="center" wrapText="1"/>
    </xf>
    <xf numFmtId="0" fontId="41" fillId="0" borderId="3" xfId="0" applyFont="1" applyBorder="1" applyProtection="1">
      <alignment vertical="center"/>
    </xf>
    <xf numFmtId="189" fontId="41" fillId="0" borderId="3" xfId="0" applyNumberFormat="1" applyFont="1" applyBorder="1" applyProtection="1">
      <alignment vertical="center"/>
    </xf>
    <xf numFmtId="178" fontId="41" fillId="0" borderId="3" xfId="0" applyNumberFormat="1" applyFont="1" applyBorder="1" applyAlignment="1" applyProtection="1">
      <alignment vertical="center"/>
    </xf>
    <xf numFmtId="0" fontId="41" fillId="0" borderId="3" xfId="0" applyFont="1" applyBorder="1" applyAlignment="1" applyProtection="1">
      <alignment vertical="center"/>
    </xf>
    <xf numFmtId="178" fontId="41" fillId="0" borderId="0" xfId="0" applyNumberFormat="1" applyFont="1" applyProtection="1">
      <alignment vertical="center"/>
    </xf>
    <xf numFmtId="190" fontId="41" fillId="27" borderId="18" xfId="0" applyNumberFormat="1" applyFont="1" applyFill="1" applyBorder="1" applyAlignment="1" applyProtection="1">
      <alignment horizontal="center" vertical="center" wrapText="1"/>
    </xf>
    <xf numFmtId="178" fontId="46" fillId="32" borderId="55" xfId="0" applyNumberFormat="1" applyFont="1" applyFill="1" applyBorder="1" applyAlignment="1" applyProtection="1">
      <alignment horizontal="right" vertical="center"/>
    </xf>
    <xf numFmtId="178" fontId="46" fillId="32" borderId="57" xfId="0" applyNumberFormat="1" applyFont="1" applyFill="1" applyBorder="1" applyAlignment="1" applyProtection="1">
      <alignment horizontal="right" vertical="center"/>
    </xf>
    <xf numFmtId="178" fontId="46" fillId="32" borderId="58" xfId="0" applyNumberFormat="1" applyFont="1" applyFill="1" applyBorder="1" applyAlignment="1" applyProtection="1">
      <alignment horizontal="right" vertical="center"/>
    </xf>
    <xf numFmtId="188" fontId="46" fillId="32" borderId="27" xfId="0" applyNumberFormat="1" applyFont="1" applyFill="1" applyBorder="1" applyAlignment="1" applyProtection="1">
      <alignment horizontal="right" vertical="center"/>
    </xf>
    <xf numFmtId="0" fontId="45" fillId="30" borderId="2" xfId="0" applyFont="1" applyFill="1" applyBorder="1" applyAlignment="1" applyProtection="1">
      <alignment horizontal="center" vertical="center"/>
    </xf>
    <xf numFmtId="0" fontId="42" fillId="0" borderId="16" xfId="0" applyFont="1" applyFill="1" applyBorder="1" applyAlignment="1" applyProtection="1"/>
    <xf numFmtId="193" fontId="41" fillId="32" borderId="22" xfId="0" applyNumberFormat="1" applyFont="1" applyFill="1" applyBorder="1" applyAlignment="1" applyProtection="1">
      <alignment horizontal="right" vertical="center"/>
    </xf>
    <xf numFmtId="193" fontId="41" fillId="32" borderId="20" xfId="0" applyNumberFormat="1" applyFont="1" applyFill="1" applyBorder="1" applyAlignment="1" applyProtection="1">
      <alignment horizontal="right" vertical="center"/>
    </xf>
    <xf numFmtId="0" fontId="41" fillId="30" borderId="2" xfId="0" applyFont="1" applyFill="1" applyBorder="1" applyAlignment="1" applyProtection="1">
      <alignment vertical="center"/>
      <protection locked="0"/>
    </xf>
    <xf numFmtId="0" fontId="41" fillId="30" borderId="36" xfId="0" applyFont="1" applyFill="1" applyBorder="1" applyAlignment="1" applyProtection="1">
      <alignment vertical="center"/>
      <protection locked="0"/>
    </xf>
    <xf numFmtId="0" fontId="41" fillId="30" borderId="3" xfId="0" applyFont="1" applyFill="1" applyBorder="1" applyAlignment="1" applyProtection="1">
      <alignment horizontal="center" vertical="center"/>
      <protection locked="0"/>
    </xf>
    <xf numFmtId="0" fontId="45" fillId="30" borderId="2" xfId="0" applyFont="1" applyFill="1" applyBorder="1" applyAlignment="1" applyProtection="1">
      <alignment vertical="center"/>
    </xf>
    <xf numFmtId="0" fontId="45" fillId="30" borderId="36" xfId="0" applyFont="1" applyFill="1" applyBorder="1" applyAlignment="1" applyProtection="1">
      <alignment vertical="center"/>
    </xf>
    <xf numFmtId="0" fontId="45" fillId="30" borderId="3" xfId="0" applyFont="1" applyFill="1" applyBorder="1" applyAlignment="1" applyProtection="1">
      <alignment horizontal="center" vertical="center"/>
    </xf>
    <xf numFmtId="0" fontId="42" fillId="0" borderId="0" xfId="0" applyFont="1" applyFill="1" applyBorder="1" applyAlignment="1" applyProtection="1"/>
    <xf numFmtId="193" fontId="41" fillId="32" borderId="53" xfId="0" applyNumberFormat="1" applyFont="1" applyFill="1" applyBorder="1" applyAlignment="1" applyProtection="1">
      <alignment horizontal="right" vertical="center"/>
    </xf>
    <xf numFmtId="178" fontId="49" fillId="34" borderId="3" xfId="0" applyNumberFormat="1" applyFont="1" applyFill="1" applyBorder="1" applyAlignment="1" applyProtection="1">
      <alignment vertical="center"/>
    </xf>
    <xf numFmtId="178" fontId="49" fillId="0" borderId="3" xfId="0" applyNumberFormat="1" applyFont="1" applyBorder="1" applyAlignment="1" applyProtection="1">
      <alignment vertical="center"/>
    </xf>
    <xf numFmtId="0" fontId="49" fillId="34" borderId="3" xfId="0" applyFont="1" applyFill="1" applyBorder="1" applyAlignment="1" applyProtection="1">
      <alignment vertical="center"/>
    </xf>
    <xf numFmtId="0" fontId="49" fillId="0" borderId="3" xfId="0" applyFont="1" applyBorder="1" applyAlignment="1" applyProtection="1">
      <alignment vertical="center"/>
    </xf>
    <xf numFmtId="0" fontId="41" fillId="32" borderId="47" xfId="0" applyFont="1" applyFill="1" applyBorder="1" applyAlignment="1" applyProtection="1">
      <alignment horizontal="right" vertical="center"/>
    </xf>
    <xf numFmtId="0" fontId="41" fillId="32" borderId="98" xfId="0" applyFont="1" applyFill="1" applyBorder="1" applyAlignment="1" applyProtection="1">
      <alignment horizontal="right" vertical="center"/>
    </xf>
    <xf numFmtId="0" fontId="41" fillId="32" borderId="3" xfId="0" applyFont="1" applyFill="1" applyBorder="1" applyAlignment="1" applyProtection="1">
      <alignment horizontal="right" vertical="center"/>
    </xf>
    <xf numFmtId="0" fontId="41" fillId="32" borderId="29" xfId="0" applyFont="1" applyFill="1" applyBorder="1" applyAlignment="1" applyProtection="1">
      <alignment horizontal="right" vertical="center"/>
    </xf>
    <xf numFmtId="0" fontId="41" fillId="32" borderId="30" xfId="0" applyFont="1" applyFill="1" applyBorder="1" applyAlignment="1" applyProtection="1">
      <alignment horizontal="right" vertical="center"/>
    </xf>
    <xf numFmtId="0" fontId="41" fillId="32" borderId="31" xfId="0" applyFont="1" applyFill="1" applyBorder="1" applyAlignment="1" applyProtection="1">
      <alignment horizontal="right" vertical="center"/>
    </xf>
    <xf numFmtId="0" fontId="41" fillId="35" borderId="67" xfId="0" applyFont="1" applyFill="1" applyBorder="1" applyAlignment="1" applyProtection="1">
      <alignment horizontal="center" vertical="center"/>
    </xf>
    <xf numFmtId="190" fontId="41" fillId="35" borderId="67" xfId="0" applyNumberFormat="1" applyFont="1" applyFill="1" applyBorder="1" applyAlignment="1" applyProtection="1">
      <alignment horizontal="center" vertical="center" wrapText="1" shrinkToFit="1"/>
    </xf>
    <xf numFmtId="0" fontId="41" fillId="35" borderId="14" xfId="0" applyFont="1" applyFill="1" applyBorder="1" applyAlignment="1" applyProtection="1">
      <alignment horizontal="center" vertical="center"/>
    </xf>
    <xf numFmtId="190" fontId="41" fillId="35" borderId="84" xfId="0" applyNumberFormat="1" applyFont="1" applyFill="1" applyBorder="1" applyAlignment="1" applyProtection="1">
      <alignment horizontal="center" vertical="center" wrapText="1" shrinkToFit="1"/>
    </xf>
    <xf numFmtId="0" fontId="41" fillId="35" borderId="16" xfId="0" applyFont="1" applyFill="1" applyBorder="1" applyAlignment="1" applyProtection="1">
      <alignment horizontal="center" vertical="center"/>
    </xf>
    <xf numFmtId="190" fontId="41" fillId="35" borderId="32" xfId="0" applyNumberFormat="1" applyFont="1" applyFill="1" applyBorder="1" applyAlignment="1" applyProtection="1">
      <alignment horizontal="center" vertical="center" wrapText="1"/>
    </xf>
    <xf numFmtId="190" fontId="41" fillId="35" borderId="84" xfId="0" applyNumberFormat="1" applyFont="1" applyFill="1" applyBorder="1" applyAlignment="1" applyProtection="1">
      <alignment horizontal="center" vertical="center" wrapText="1"/>
    </xf>
    <xf numFmtId="0" fontId="41" fillId="35" borderId="119" xfId="0" applyFont="1" applyFill="1" applyBorder="1" applyAlignment="1" applyProtection="1">
      <alignment horizontal="center" vertical="center" wrapText="1"/>
    </xf>
    <xf numFmtId="190" fontId="41" fillId="35" borderId="119" xfId="0" applyNumberFormat="1" applyFont="1" applyFill="1" applyBorder="1" applyAlignment="1" applyProtection="1">
      <alignment horizontal="center" vertical="center" wrapText="1"/>
    </xf>
    <xf numFmtId="0" fontId="41" fillId="35" borderId="32" xfId="0" applyFont="1" applyFill="1" applyBorder="1" applyAlignment="1" applyProtection="1">
      <alignment horizontal="center" vertical="center"/>
    </xf>
    <xf numFmtId="0" fontId="41" fillId="35" borderId="92" xfId="0" applyFont="1" applyFill="1" applyBorder="1" applyAlignment="1" applyProtection="1">
      <alignment horizontal="center" vertical="center"/>
    </xf>
    <xf numFmtId="178" fontId="46" fillId="32" borderId="30" xfId="0" applyNumberFormat="1" applyFont="1" applyFill="1" applyBorder="1" applyAlignment="1" applyProtection="1">
      <alignment horizontal="right" vertical="center"/>
    </xf>
    <xf numFmtId="178" fontId="46" fillId="32" borderId="0" xfId="0" applyNumberFormat="1" applyFont="1" applyFill="1" applyBorder="1" applyAlignment="1" applyProtection="1">
      <alignment horizontal="right" vertical="center"/>
    </xf>
    <xf numFmtId="0" fontId="41" fillId="35" borderId="120" xfId="0" applyFont="1" applyFill="1" applyBorder="1" applyAlignment="1" applyProtection="1">
      <alignment horizontal="center" vertical="center"/>
    </xf>
    <xf numFmtId="190" fontId="41" fillId="35" borderId="120" xfId="0" applyNumberFormat="1" applyFont="1" applyFill="1" applyBorder="1" applyAlignment="1" applyProtection="1">
      <alignment horizontal="center" vertical="center" wrapText="1" shrinkToFit="1"/>
    </xf>
    <xf numFmtId="190" fontId="41" fillId="35" borderId="29" xfId="0" applyNumberFormat="1" applyFont="1" applyFill="1" applyBorder="1" applyAlignment="1" applyProtection="1">
      <alignment horizontal="center" vertical="center" wrapText="1" shrinkToFit="1"/>
    </xf>
    <xf numFmtId="38" fontId="41" fillId="32" borderId="36" xfId="80" applyFont="1" applyFill="1" applyBorder="1" applyAlignment="1" applyProtection="1">
      <alignment horizontal="right" vertical="center" wrapText="1"/>
    </xf>
    <xf numFmtId="38" fontId="41" fillId="32" borderId="121" xfId="80" applyFont="1" applyFill="1" applyBorder="1" applyAlignment="1" applyProtection="1">
      <alignment horizontal="right" vertical="center" wrapText="1"/>
    </xf>
    <xf numFmtId="38" fontId="41" fillId="32" borderId="122" xfId="80" applyFont="1" applyFill="1" applyBorder="1" applyAlignment="1" applyProtection="1">
      <alignment horizontal="right" vertical="center" wrapText="1"/>
    </xf>
    <xf numFmtId="38" fontId="41" fillId="32" borderId="123" xfId="80" applyFont="1" applyFill="1" applyBorder="1" applyAlignment="1" applyProtection="1">
      <alignment horizontal="right" vertical="center" wrapText="1"/>
    </xf>
    <xf numFmtId="38" fontId="41" fillId="32" borderId="124" xfId="80" applyFont="1" applyFill="1" applyBorder="1" applyAlignment="1" applyProtection="1">
      <alignment horizontal="right" vertical="center" wrapText="1"/>
    </xf>
    <xf numFmtId="9" fontId="41" fillId="0" borderId="0" xfId="0" applyNumberFormat="1" applyFont="1" applyFill="1" applyBorder="1" applyAlignment="1" applyProtection="1">
      <alignment horizontal="right" vertical="center"/>
    </xf>
    <xf numFmtId="0" fontId="41" fillId="27" borderId="39" xfId="0" applyFont="1" applyFill="1" applyBorder="1" applyAlignment="1" applyProtection="1">
      <alignment horizontal="center" vertical="center" wrapText="1"/>
    </xf>
    <xf numFmtId="0" fontId="41" fillId="27" borderId="74" xfId="0" applyFont="1" applyFill="1" applyBorder="1" applyAlignment="1" applyProtection="1">
      <alignment horizontal="center" vertical="center" wrapText="1"/>
    </xf>
    <xf numFmtId="0" fontId="41" fillId="27" borderId="81" xfId="0" applyFont="1" applyFill="1" applyBorder="1" applyAlignment="1" applyProtection="1">
      <alignment horizontal="center" vertical="center" wrapText="1"/>
    </xf>
    <xf numFmtId="0" fontId="41" fillId="27" borderId="38" xfId="0" applyFont="1" applyFill="1" applyBorder="1" applyAlignment="1" applyProtection="1">
      <alignment horizontal="center" vertical="center" wrapText="1"/>
    </xf>
    <xf numFmtId="38" fontId="41" fillId="32" borderId="71" xfId="80" applyFont="1" applyFill="1" applyBorder="1" applyAlignment="1" applyProtection="1">
      <alignment horizontal="right" vertical="center" wrapText="1"/>
    </xf>
    <xf numFmtId="38" fontId="41" fillId="32" borderId="118" xfId="80" applyFont="1" applyFill="1" applyBorder="1" applyAlignment="1" applyProtection="1">
      <alignment horizontal="right" vertical="center" wrapText="1"/>
    </xf>
    <xf numFmtId="38" fontId="41" fillId="32" borderId="89" xfId="80" applyFont="1" applyFill="1" applyBorder="1" applyAlignment="1" applyProtection="1">
      <alignment horizontal="right" vertical="center" wrapText="1"/>
    </xf>
    <xf numFmtId="38" fontId="41" fillId="32" borderId="69" xfId="80" applyFont="1" applyFill="1" applyBorder="1" applyAlignment="1" applyProtection="1">
      <alignment horizontal="right" vertical="center" wrapText="1"/>
    </xf>
    <xf numFmtId="38" fontId="41" fillId="32" borderId="91" xfId="80" applyFont="1" applyFill="1" applyBorder="1" applyAlignment="1" applyProtection="1">
      <alignment horizontal="right" vertical="center" wrapText="1"/>
    </xf>
    <xf numFmtId="38" fontId="46" fillId="32" borderId="61" xfId="80" applyFont="1" applyFill="1" applyBorder="1" applyProtection="1">
      <alignment vertical="center"/>
    </xf>
    <xf numFmtId="38" fontId="46" fillId="32" borderId="38" xfId="80" applyFont="1" applyFill="1" applyBorder="1" applyProtection="1">
      <alignment vertical="center"/>
    </xf>
    <xf numFmtId="38" fontId="47" fillId="32" borderId="38" xfId="80" applyFont="1" applyFill="1" applyBorder="1" applyProtection="1">
      <alignment vertical="center"/>
    </xf>
    <xf numFmtId="38" fontId="46" fillId="32" borderId="41" xfId="80" applyFont="1" applyFill="1" applyBorder="1" applyProtection="1">
      <alignment vertical="center"/>
    </xf>
    <xf numFmtId="38" fontId="47" fillId="32" borderId="41" xfId="80" applyFont="1" applyFill="1" applyBorder="1" applyProtection="1">
      <alignment vertical="center"/>
    </xf>
    <xf numFmtId="38" fontId="41" fillId="0" borderId="0" xfId="80" applyFont="1" applyAlignment="1" applyProtection="1">
      <alignment vertical="center"/>
    </xf>
    <xf numFmtId="0" fontId="41" fillId="0" borderId="0" xfId="0" applyFont="1" applyAlignment="1" applyProtection="1">
      <alignment horizontal="center" vertical="center"/>
    </xf>
    <xf numFmtId="0" fontId="36" fillId="0" borderId="0" xfId="0" applyFont="1" applyBorder="1" applyAlignment="1" applyProtection="1">
      <alignment vertical="center" wrapText="1"/>
    </xf>
    <xf numFmtId="0" fontId="41" fillId="27" borderId="98" xfId="0" applyFont="1" applyFill="1" applyBorder="1" applyAlignment="1" applyProtection="1">
      <alignment horizontal="center" vertical="center"/>
    </xf>
    <xf numFmtId="0" fontId="0" fillId="33" borderId="111" xfId="0" applyFill="1" applyBorder="1" applyAlignment="1">
      <alignment horizontal="center" vertical="center"/>
    </xf>
    <xf numFmtId="0" fontId="0" fillId="33" borderId="37" xfId="0" applyFill="1" applyBorder="1" applyAlignment="1">
      <alignment horizontal="center" vertical="center"/>
    </xf>
    <xf numFmtId="0" fontId="41" fillId="33" borderId="37" xfId="0" applyFont="1" applyFill="1" applyBorder="1" applyAlignment="1" applyProtection="1">
      <alignment horizontal="center" vertical="center"/>
    </xf>
    <xf numFmtId="0" fontId="41" fillId="33" borderId="42" xfId="0" applyFont="1" applyFill="1" applyBorder="1" applyAlignment="1" applyProtection="1">
      <alignment horizontal="center" vertical="center"/>
    </xf>
    <xf numFmtId="0" fontId="41" fillId="32" borderId="60" xfId="0" applyFont="1" applyFill="1" applyBorder="1" applyAlignment="1" applyProtection="1">
      <alignment horizontal="right" vertical="center"/>
    </xf>
    <xf numFmtId="0" fontId="41" fillId="32" borderId="15" xfId="0" applyFont="1" applyFill="1" applyBorder="1" applyAlignment="1" applyProtection="1">
      <alignment horizontal="right" vertical="center"/>
    </xf>
    <xf numFmtId="0" fontId="41" fillId="32" borderId="59" xfId="0" applyFont="1" applyFill="1" applyBorder="1" applyAlignment="1" applyProtection="1">
      <alignment horizontal="right" vertical="center"/>
    </xf>
    <xf numFmtId="197" fontId="45" fillId="32" borderId="3" xfId="0" applyNumberFormat="1" applyFont="1" applyFill="1" applyBorder="1" applyAlignment="1" applyProtection="1">
      <alignment horizontal="right" vertical="center"/>
    </xf>
    <xf numFmtId="191" fontId="41" fillId="32" borderId="47" xfId="0" applyNumberFormat="1" applyFont="1" applyFill="1" applyBorder="1" applyAlignment="1" applyProtection="1">
      <alignment horizontal="right" vertical="center"/>
    </xf>
    <xf numFmtId="191" fontId="41" fillId="32" borderId="32" xfId="0" applyNumberFormat="1" applyFont="1" applyFill="1" applyBorder="1" applyAlignment="1" applyProtection="1">
      <alignment horizontal="right" vertical="center"/>
    </xf>
    <xf numFmtId="0" fontId="36" fillId="0" borderId="0" xfId="0" applyFont="1" applyBorder="1" applyAlignment="1" applyProtection="1">
      <alignment vertical="top" wrapText="1"/>
    </xf>
    <xf numFmtId="38" fontId="46" fillId="32" borderId="126" xfId="80" applyFont="1" applyFill="1" applyBorder="1" applyProtection="1">
      <alignment vertical="center"/>
    </xf>
    <xf numFmtId="191" fontId="41" fillId="32" borderId="3" xfId="0" applyNumberFormat="1" applyFont="1" applyFill="1" applyBorder="1" applyAlignment="1" applyProtection="1">
      <alignment horizontal="right" vertical="center"/>
    </xf>
    <xf numFmtId="191" fontId="41" fillId="32" borderId="30" xfId="0" applyNumberFormat="1" applyFont="1" applyFill="1" applyBorder="1" applyAlignment="1" applyProtection="1">
      <alignment horizontal="right" vertical="center"/>
    </xf>
    <xf numFmtId="176" fontId="41" fillId="0" borderId="0" xfId="0" applyNumberFormat="1" applyFont="1" applyAlignment="1" applyProtection="1">
      <alignment horizontal="left" vertical="center"/>
    </xf>
    <xf numFmtId="0" fontId="42" fillId="0" borderId="0" xfId="0" applyFont="1" applyFill="1" applyAlignment="1" applyProtection="1">
      <alignment vertical="center"/>
    </xf>
    <xf numFmtId="38" fontId="52" fillId="0" borderId="70" xfId="80" applyFont="1" applyFill="1" applyBorder="1" applyAlignment="1" applyProtection="1">
      <alignment horizontal="right" vertical="center" wrapText="1"/>
      <protection locked="0"/>
    </xf>
    <xf numFmtId="38" fontId="52" fillId="0" borderId="67" xfId="80" applyFont="1" applyFill="1" applyBorder="1" applyAlignment="1" applyProtection="1">
      <alignment horizontal="right" vertical="center" wrapText="1"/>
      <protection locked="0"/>
    </xf>
    <xf numFmtId="38" fontId="52" fillId="0" borderId="68" xfId="80" applyFont="1" applyFill="1" applyBorder="1" applyAlignment="1" applyProtection="1">
      <alignment horizontal="right" vertical="center" wrapText="1"/>
      <protection locked="0"/>
    </xf>
    <xf numFmtId="38" fontId="52" fillId="0" borderId="85" xfId="80" applyFont="1" applyFill="1" applyBorder="1" applyAlignment="1" applyProtection="1">
      <alignment horizontal="right" vertical="center" wrapText="1"/>
      <protection locked="0"/>
    </xf>
    <xf numFmtId="38" fontId="52" fillId="0" borderId="39" xfId="80" applyFont="1" applyFill="1" applyBorder="1" applyAlignment="1" applyProtection="1">
      <alignment horizontal="right" vertical="center" wrapText="1"/>
      <protection locked="0"/>
    </xf>
    <xf numFmtId="38" fontId="52" fillId="0" borderId="127" xfId="80" applyFont="1" applyFill="1" applyBorder="1" applyAlignment="1" applyProtection="1">
      <alignment horizontal="right" vertical="center" wrapText="1"/>
      <protection locked="0"/>
    </xf>
    <xf numFmtId="38" fontId="52" fillId="0" borderId="88" xfId="80" applyFont="1" applyFill="1" applyBorder="1" applyAlignment="1" applyProtection="1">
      <alignment horizontal="right" vertical="center" wrapText="1"/>
      <protection locked="0"/>
    </xf>
    <xf numFmtId="38" fontId="52" fillId="0" borderId="84" xfId="80" applyFont="1" applyFill="1" applyBorder="1" applyAlignment="1" applyProtection="1">
      <alignment horizontal="right" vertical="center" wrapText="1"/>
      <protection locked="0"/>
    </xf>
    <xf numFmtId="38" fontId="52" fillId="0" borderId="87" xfId="80" applyFont="1" applyFill="1" applyBorder="1" applyAlignment="1" applyProtection="1">
      <alignment horizontal="right" vertical="center" wrapText="1"/>
      <protection locked="0"/>
    </xf>
    <xf numFmtId="38" fontId="52" fillId="0" borderId="52" xfId="80" applyFont="1" applyFill="1" applyBorder="1" applyAlignment="1" applyProtection="1">
      <alignment horizontal="right" vertical="center" wrapText="1"/>
      <protection locked="0"/>
    </xf>
    <xf numFmtId="38" fontId="52" fillId="0" borderId="32" xfId="80" applyFont="1" applyFill="1" applyBorder="1" applyAlignment="1" applyProtection="1">
      <alignment horizontal="right" vertical="center" wrapText="1"/>
      <protection locked="0"/>
    </xf>
    <xf numFmtId="0" fontId="52" fillId="0" borderId="86" xfId="0" applyFont="1" applyFill="1" applyBorder="1" applyAlignment="1" applyProtection="1">
      <alignment vertical="center" wrapText="1"/>
      <protection locked="0"/>
    </xf>
    <xf numFmtId="0" fontId="52" fillId="0" borderId="82" xfId="0" applyFont="1" applyFill="1" applyBorder="1" applyAlignment="1" applyProtection="1">
      <alignment vertical="center" wrapText="1"/>
      <protection locked="0"/>
    </xf>
    <xf numFmtId="0" fontId="52" fillId="0" borderId="73" xfId="0" applyFont="1" applyFill="1" applyBorder="1" applyAlignment="1" applyProtection="1">
      <alignment vertical="center" wrapText="1"/>
      <protection locked="0"/>
    </xf>
    <xf numFmtId="0" fontId="52" fillId="0" borderId="72" xfId="0" applyFont="1" applyFill="1" applyBorder="1" applyAlignment="1" applyProtection="1">
      <alignment vertical="center" wrapText="1"/>
      <protection locked="0"/>
    </xf>
    <xf numFmtId="0" fontId="52" fillId="0" borderId="76" xfId="0" applyFont="1" applyBorder="1" applyAlignment="1" applyProtection="1">
      <alignment vertical="center"/>
      <protection locked="0"/>
    </xf>
    <xf numFmtId="0" fontId="52" fillId="0" borderId="34" xfId="0" applyFont="1" applyBorder="1" applyAlignment="1" applyProtection="1">
      <alignment vertical="center"/>
      <protection locked="0"/>
    </xf>
    <xf numFmtId="0" fontId="52" fillId="0" borderId="35" xfId="0" applyFont="1" applyBorder="1" applyAlignment="1" applyProtection="1">
      <alignment vertical="center"/>
      <protection locked="0"/>
    </xf>
    <xf numFmtId="0" fontId="52" fillId="0" borderId="20" xfId="0" applyNumberFormat="1" applyFont="1" applyFill="1" applyBorder="1" applyAlignment="1" applyProtection="1">
      <alignment horizontal="right" vertical="center" shrinkToFit="1"/>
      <protection locked="0"/>
    </xf>
    <xf numFmtId="190" fontId="52" fillId="0" borderId="20" xfId="0" applyNumberFormat="1" applyFont="1" applyFill="1" applyBorder="1" applyAlignment="1" applyProtection="1">
      <alignment horizontal="right" vertical="center" shrinkToFit="1"/>
      <protection locked="0"/>
    </xf>
    <xf numFmtId="0" fontId="52" fillId="0" borderId="22" xfId="0" applyNumberFormat="1" applyFont="1" applyFill="1" applyBorder="1" applyAlignment="1" applyProtection="1">
      <alignment horizontal="right" vertical="center" shrinkToFit="1"/>
      <protection locked="0"/>
    </xf>
    <xf numFmtId="190" fontId="52" fillId="0" borderId="22" xfId="0" applyNumberFormat="1" applyFont="1" applyFill="1" applyBorder="1" applyAlignment="1" applyProtection="1">
      <alignment horizontal="right" vertical="center" shrinkToFit="1"/>
      <protection locked="0"/>
    </xf>
    <xf numFmtId="177" fontId="52" fillId="31" borderId="26" xfId="0" applyNumberFormat="1" applyFont="1" applyFill="1" applyBorder="1" applyAlignment="1" applyProtection="1">
      <alignment horizontal="right" vertical="center"/>
      <protection locked="0"/>
    </xf>
    <xf numFmtId="177" fontId="52" fillId="0" borderId="133" xfId="0" applyNumberFormat="1" applyFont="1" applyFill="1" applyBorder="1" applyAlignment="1" applyProtection="1">
      <alignment vertical="center"/>
      <protection locked="0"/>
    </xf>
    <xf numFmtId="177" fontId="52" fillId="31" borderId="23" xfId="0" applyNumberFormat="1" applyFont="1" applyFill="1" applyBorder="1" applyAlignment="1" applyProtection="1">
      <alignment horizontal="right" vertical="center"/>
      <protection locked="0"/>
    </xf>
    <xf numFmtId="177" fontId="52" fillId="0" borderId="134" xfId="0" applyNumberFormat="1" applyFont="1" applyFill="1" applyBorder="1" applyAlignment="1" applyProtection="1">
      <alignment vertical="center"/>
      <protection locked="0"/>
    </xf>
    <xf numFmtId="177" fontId="52" fillId="0" borderId="135" xfId="0" applyNumberFormat="1" applyFont="1" applyFill="1" applyBorder="1" applyAlignment="1" applyProtection="1">
      <alignment vertical="center"/>
      <protection locked="0"/>
    </xf>
    <xf numFmtId="178" fontId="53" fillId="0" borderId="31" xfId="0" applyNumberFormat="1" applyFont="1" applyBorder="1" applyAlignment="1" applyProtection="1">
      <alignment vertical="center"/>
      <protection locked="0"/>
    </xf>
    <xf numFmtId="0" fontId="52" fillId="0" borderId="24" xfId="0" applyNumberFormat="1" applyFont="1" applyFill="1" applyBorder="1" applyAlignment="1" applyProtection="1">
      <alignment horizontal="right" vertical="center" shrinkToFit="1"/>
      <protection locked="0"/>
    </xf>
    <xf numFmtId="190" fontId="52" fillId="0" borderId="24" xfId="0" applyNumberFormat="1" applyFont="1" applyFill="1" applyBorder="1" applyAlignment="1" applyProtection="1">
      <alignment horizontal="right" vertical="center" shrinkToFit="1"/>
      <protection locked="0"/>
    </xf>
    <xf numFmtId="177" fontId="52" fillId="31" borderId="56" xfId="0" applyNumberFormat="1" applyFont="1" applyFill="1" applyBorder="1" applyAlignment="1" applyProtection="1">
      <alignment horizontal="right" vertical="center"/>
      <protection locked="0"/>
    </xf>
    <xf numFmtId="177" fontId="52" fillId="31" borderId="25" xfId="0" applyNumberFormat="1" applyFont="1" applyFill="1" applyBorder="1" applyAlignment="1" applyProtection="1">
      <alignment horizontal="right" vertical="center"/>
      <protection locked="0"/>
    </xf>
    <xf numFmtId="177" fontId="52" fillId="31" borderId="64" xfId="0" applyNumberFormat="1" applyFont="1" applyFill="1" applyBorder="1" applyAlignment="1" applyProtection="1">
      <alignment horizontal="right" vertical="center"/>
      <protection locked="0"/>
    </xf>
    <xf numFmtId="178" fontId="53" fillId="0" borderId="136" xfId="0" applyNumberFormat="1" applyFont="1" applyBorder="1" applyAlignment="1" applyProtection="1">
      <alignment vertical="center"/>
      <protection locked="0"/>
    </xf>
    <xf numFmtId="178" fontId="53" fillId="0" borderId="137" xfId="0" applyNumberFormat="1" applyFont="1" applyBorder="1" applyAlignment="1" applyProtection="1">
      <alignment vertical="center"/>
      <protection locked="0"/>
    </xf>
    <xf numFmtId="9" fontId="53" fillId="0" borderId="138" xfId="0" applyNumberFormat="1" applyFont="1" applyBorder="1" applyAlignment="1" applyProtection="1">
      <alignment vertical="center"/>
      <protection locked="0"/>
    </xf>
    <xf numFmtId="0" fontId="52" fillId="0" borderId="45" xfId="0" applyNumberFormat="1" applyFont="1" applyFill="1" applyBorder="1" applyAlignment="1" applyProtection="1">
      <alignment horizontal="right" vertical="center" shrinkToFit="1"/>
      <protection locked="0"/>
    </xf>
    <xf numFmtId="190" fontId="52" fillId="0" borderId="45" xfId="0" applyNumberFormat="1" applyFont="1" applyFill="1" applyBorder="1" applyAlignment="1" applyProtection="1">
      <alignment horizontal="right" vertical="center" shrinkToFit="1"/>
      <protection locked="0"/>
    </xf>
    <xf numFmtId="177" fontId="52" fillId="31" borderId="62" xfId="0" applyNumberFormat="1" applyFont="1" applyFill="1" applyBorder="1" applyAlignment="1" applyProtection="1">
      <alignment horizontal="right" vertical="center"/>
      <protection locked="0"/>
    </xf>
    <xf numFmtId="177" fontId="52" fillId="0" borderId="133" xfId="0" applyNumberFormat="1" applyFont="1" applyFill="1" applyBorder="1" applyAlignment="1" applyProtection="1">
      <alignment horizontal="left" vertical="center"/>
      <protection locked="0"/>
    </xf>
    <xf numFmtId="177" fontId="52" fillId="0" borderId="134" xfId="0" applyNumberFormat="1" applyFont="1" applyFill="1" applyBorder="1" applyAlignment="1" applyProtection="1">
      <alignment horizontal="left" vertical="center"/>
      <protection locked="0"/>
    </xf>
    <xf numFmtId="177" fontId="52" fillId="0" borderId="139" xfId="0" applyNumberFormat="1" applyFont="1" applyFill="1" applyBorder="1" applyAlignment="1" applyProtection="1">
      <alignment horizontal="left" vertical="center"/>
      <protection locked="0"/>
    </xf>
    <xf numFmtId="178" fontId="53" fillId="0" borderId="31" xfId="0" applyNumberFormat="1" applyFont="1" applyBorder="1" applyAlignment="1" applyProtection="1">
      <alignment horizontal="left" vertical="center"/>
      <protection locked="0"/>
    </xf>
    <xf numFmtId="0" fontId="52" fillId="0" borderId="46" xfId="0" applyNumberFormat="1" applyFont="1" applyFill="1" applyBorder="1" applyAlignment="1" applyProtection="1">
      <alignment horizontal="right" vertical="center" shrinkToFit="1"/>
      <protection locked="0"/>
    </xf>
    <xf numFmtId="190" fontId="52" fillId="0" borderId="46" xfId="0" applyNumberFormat="1" applyFont="1" applyFill="1" applyBorder="1" applyAlignment="1" applyProtection="1">
      <alignment horizontal="right" vertical="center" shrinkToFit="1"/>
      <protection locked="0"/>
    </xf>
    <xf numFmtId="194" fontId="52" fillId="0" borderId="46" xfId="0" applyNumberFormat="1" applyFont="1" applyFill="1" applyBorder="1" applyAlignment="1" applyProtection="1">
      <alignment horizontal="right" vertical="center" shrinkToFit="1"/>
      <protection locked="0"/>
    </xf>
    <xf numFmtId="194" fontId="52" fillId="0" borderId="22" xfId="0" applyNumberFormat="1" applyFont="1" applyFill="1" applyBorder="1" applyAlignment="1" applyProtection="1">
      <alignment horizontal="right" vertical="center" shrinkToFit="1"/>
      <protection locked="0"/>
    </xf>
    <xf numFmtId="0" fontId="52" fillId="0" borderId="53" xfId="0" applyNumberFormat="1" applyFont="1" applyFill="1" applyBorder="1" applyAlignment="1" applyProtection="1">
      <alignment horizontal="right" vertical="center" shrinkToFit="1"/>
      <protection locked="0"/>
    </xf>
    <xf numFmtId="190" fontId="52" fillId="0" borderId="53" xfId="0" applyNumberFormat="1" applyFont="1" applyFill="1" applyBorder="1" applyAlignment="1" applyProtection="1">
      <alignment horizontal="right" vertical="center" shrinkToFit="1"/>
      <protection locked="0"/>
    </xf>
    <xf numFmtId="194" fontId="52" fillId="0" borderId="53" xfId="0" applyNumberFormat="1" applyFont="1" applyFill="1" applyBorder="1" applyAlignment="1" applyProtection="1">
      <alignment horizontal="right" vertical="center" shrinkToFit="1"/>
      <protection locked="0"/>
    </xf>
    <xf numFmtId="194" fontId="52" fillId="0" borderId="24" xfId="0" applyNumberFormat="1" applyFont="1" applyFill="1" applyBorder="1" applyAlignment="1" applyProtection="1">
      <alignment horizontal="right" vertical="center" shrinkToFit="1"/>
      <protection locked="0"/>
    </xf>
    <xf numFmtId="178" fontId="53" fillId="0" borderId="97" xfId="0" applyNumberFormat="1" applyFont="1" applyBorder="1" applyAlignment="1" applyProtection="1">
      <alignment horizontal="left" vertical="center"/>
      <protection locked="0"/>
    </xf>
    <xf numFmtId="178" fontId="53" fillId="0" borderId="93" xfId="0" applyNumberFormat="1" applyFont="1" applyBorder="1" applyAlignment="1" applyProtection="1">
      <alignment horizontal="left" vertical="center"/>
      <protection locked="0"/>
    </xf>
    <xf numFmtId="178" fontId="53" fillId="0" borderId="137" xfId="0" applyNumberFormat="1" applyFont="1" applyBorder="1" applyAlignment="1" applyProtection="1">
      <alignment horizontal="left" vertical="center"/>
      <protection locked="0"/>
    </xf>
    <xf numFmtId="9" fontId="53" fillId="0" borderId="140" xfId="0" applyNumberFormat="1" applyFont="1" applyBorder="1" applyAlignment="1" applyProtection="1">
      <alignment horizontal="left" vertical="center"/>
      <protection locked="0"/>
    </xf>
    <xf numFmtId="0" fontId="52" fillId="0" borderId="3" xfId="0" applyFont="1" applyBorder="1" applyAlignment="1" applyProtection="1">
      <alignment horizontal="center" vertical="center"/>
      <protection locked="0"/>
    </xf>
    <xf numFmtId="0" fontId="52" fillId="0" borderId="3" xfId="0" applyNumberFormat="1" applyFont="1" applyBorder="1" applyAlignment="1" applyProtection="1">
      <alignment horizontal="right" vertical="center"/>
      <protection locked="0"/>
    </xf>
    <xf numFmtId="0" fontId="52" fillId="0" borderId="3" xfId="0" applyFont="1" applyBorder="1" applyAlignment="1" applyProtection="1">
      <alignment horizontal="right" vertical="center"/>
      <protection locked="0"/>
    </xf>
    <xf numFmtId="0" fontId="52" fillId="0" borderId="3" xfId="0" applyFont="1" applyBorder="1" applyAlignment="1" applyProtection="1">
      <alignment horizontal="left" vertical="center" wrapText="1"/>
      <protection locked="0"/>
    </xf>
    <xf numFmtId="0" fontId="52" fillId="0" borderId="32" xfId="0" applyFont="1" applyBorder="1" applyAlignment="1" applyProtection="1">
      <alignment horizontal="right" vertical="center"/>
      <protection locked="0"/>
    </xf>
    <xf numFmtId="0" fontId="52" fillId="0" borderId="98" xfId="0" applyFont="1" applyFill="1" applyBorder="1" applyAlignment="1" applyProtection="1">
      <alignment horizontal="left" vertical="center"/>
      <protection locked="0"/>
    </xf>
    <xf numFmtId="0" fontId="52" fillId="0" borderId="48" xfId="0" applyFont="1" applyFill="1" applyBorder="1" applyAlignment="1" applyProtection="1">
      <alignment horizontal="left" vertical="center"/>
      <protection locked="0"/>
    </xf>
    <xf numFmtId="0" fontId="52" fillId="0" borderId="29" xfId="0" applyFont="1" applyFill="1" applyBorder="1" applyAlignment="1" applyProtection="1">
      <alignment horizontal="left" vertical="center"/>
      <protection locked="0"/>
    </xf>
    <xf numFmtId="0" fontId="52" fillId="0" borderId="31" xfId="0" applyFont="1" applyFill="1" applyBorder="1" applyAlignment="1" applyProtection="1">
      <alignment horizontal="left" vertical="center"/>
      <protection locked="0"/>
    </xf>
    <xf numFmtId="0" fontId="52" fillId="0" borderId="50" xfId="0" applyFont="1" applyFill="1" applyBorder="1" applyAlignment="1" applyProtection="1">
      <alignment horizontal="left" vertical="center"/>
      <protection locked="0"/>
    </xf>
    <xf numFmtId="0" fontId="52" fillId="31" borderId="2" xfId="0" applyFont="1" applyFill="1" applyBorder="1" applyAlignment="1" applyProtection="1">
      <alignment horizontal="center" vertical="center"/>
      <protection locked="0"/>
    </xf>
    <xf numFmtId="0" fontId="52" fillId="0" borderId="2" xfId="0" applyFont="1" applyFill="1" applyBorder="1" applyAlignment="1" applyProtection="1">
      <alignment horizontal="center" vertical="center"/>
      <protection locked="0"/>
    </xf>
    <xf numFmtId="0" fontId="52" fillId="0" borderId="15" xfId="73" applyFont="1" applyFill="1" applyBorder="1" applyAlignment="1" applyProtection="1">
      <alignment horizontal="left" vertical="center" wrapText="1"/>
      <protection locked="0"/>
    </xf>
    <xf numFmtId="0" fontId="52" fillId="0" borderId="32" xfId="0" applyFont="1" applyFill="1" applyBorder="1" applyAlignment="1" applyProtection="1">
      <alignment horizontal="left" vertical="center" wrapText="1"/>
      <protection locked="0"/>
    </xf>
    <xf numFmtId="0" fontId="52" fillId="0" borderId="30" xfId="0" applyFont="1" applyBorder="1" applyAlignment="1" applyProtection="1">
      <alignment horizontal="center" vertical="center"/>
      <protection locked="0"/>
    </xf>
    <xf numFmtId="0" fontId="52" fillId="0" borderId="30" xfId="0" applyFont="1" applyBorder="1" applyAlignment="1" applyProtection="1">
      <alignment horizontal="right" vertical="center"/>
      <protection locked="0"/>
    </xf>
    <xf numFmtId="178" fontId="52" fillId="0" borderId="3" xfId="0" applyNumberFormat="1" applyFont="1" applyBorder="1" applyAlignment="1" applyProtection="1">
      <alignment horizontal="right" vertical="center"/>
      <protection locked="0"/>
    </xf>
    <xf numFmtId="0" fontId="52" fillId="0" borderId="29" xfId="0" applyFont="1" applyBorder="1" applyAlignment="1" applyProtection="1">
      <alignment horizontal="left" vertical="center"/>
      <protection locked="0"/>
    </xf>
    <xf numFmtId="0" fontId="52" fillId="0" borderId="31" xfId="0" applyFont="1" applyBorder="1" applyAlignment="1" applyProtection="1">
      <alignment horizontal="left" vertical="center"/>
      <protection locked="0"/>
    </xf>
    <xf numFmtId="0" fontId="52" fillId="0" borderId="49" xfId="0" applyFont="1" applyFill="1" applyBorder="1" applyAlignment="1" applyProtection="1">
      <alignment horizontal="left" vertical="center"/>
      <protection locked="0"/>
    </xf>
    <xf numFmtId="9" fontId="53" fillId="0" borderId="48" xfId="0" applyNumberFormat="1" applyFont="1" applyBorder="1" applyAlignment="1" applyProtection="1">
      <alignment horizontal="left" vertical="center"/>
      <protection locked="0"/>
    </xf>
    <xf numFmtId="9" fontId="53" fillId="0" borderId="29" xfId="0" applyNumberFormat="1" applyFont="1" applyBorder="1" applyAlignment="1" applyProtection="1">
      <alignment horizontal="left" vertical="center"/>
      <protection locked="0"/>
    </xf>
    <xf numFmtId="9" fontId="53" fillId="0" borderId="31" xfId="0" applyNumberFormat="1" applyFont="1" applyBorder="1" applyAlignment="1" applyProtection="1">
      <alignment horizontal="left" vertical="center"/>
      <protection locked="0"/>
    </xf>
    <xf numFmtId="0" fontId="53" fillId="0" borderId="3" xfId="0" applyFont="1" applyFill="1" applyBorder="1" applyAlignment="1" applyProtection="1">
      <alignment vertical="center" wrapText="1"/>
      <protection locked="0"/>
    </xf>
    <xf numFmtId="0" fontId="53" fillId="0" borderId="32" xfId="0" applyFont="1" applyFill="1" applyBorder="1" applyAlignment="1" applyProtection="1">
      <alignment vertical="center" wrapText="1"/>
      <protection locked="0"/>
    </xf>
    <xf numFmtId="0" fontId="53" fillId="0" borderId="3" xfId="0" applyFont="1" applyFill="1" applyBorder="1" applyAlignment="1" applyProtection="1">
      <alignment vertical="center"/>
      <protection locked="0"/>
    </xf>
    <xf numFmtId="38" fontId="52" fillId="0" borderId="25" xfId="80" applyFont="1" applyFill="1" applyBorder="1" applyAlignment="1" applyProtection="1">
      <alignment horizontal="right" vertical="center"/>
      <protection locked="0"/>
    </xf>
    <xf numFmtId="38" fontId="52" fillId="0" borderId="0" xfId="80" applyFont="1" applyFill="1" applyBorder="1" applyAlignment="1" applyProtection="1">
      <alignment horizontal="right" vertical="center"/>
      <protection locked="0"/>
    </xf>
    <xf numFmtId="38" fontId="52" fillId="0" borderId="26" xfId="80" applyFont="1" applyFill="1" applyBorder="1" applyAlignment="1" applyProtection="1">
      <alignment horizontal="right" vertical="center"/>
      <protection locked="0"/>
    </xf>
    <xf numFmtId="38" fontId="52" fillId="0" borderId="23" xfId="80" applyFont="1" applyFill="1" applyBorder="1" applyAlignment="1" applyProtection="1">
      <alignment horizontal="right" vertical="center"/>
      <protection locked="0"/>
    </xf>
    <xf numFmtId="38" fontId="52" fillId="0" borderId="22" xfId="80" applyFont="1" applyFill="1" applyBorder="1" applyAlignment="1" applyProtection="1">
      <alignment horizontal="right" vertical="center"/>
      <protection locked="0"/>
    </xf>
    <xf numFmtId="38" fontId="52" fillId="31" borderId="43" xfId="80" applyFont="1" applyFill="1" applyBorder="1" applyAlignment="1" applyProtection="1">
      <alignment horizontal="right" vertical="center"/>
      <protection locked="0"/>
    </xf>
    <xf numFmtId="38" fontId="52" fillId="31" borderId="21" xfId="80" applyFont="1" applyFill="1" applyBorder="1" applyAlignment="1" applyProtection="1">
      <alignment horizontal="right" vertical="center"/>
      <protection locked="0"/>
    </xf>
    <xf numFmtId="38" fontId="52" fillId="31" borderId="54" xfId="80" applyFont="1" applyFill="1" applyBorder="1" applyAlignment="1" applyProtection="1">
      <alignment horizontal="right" vertical="center"/>
      <protection locked="0"/>
    </xf>
    <xf numFmtId="38" fontId="52" fillId="31" borderId="44" xfId="80" applyFont="1" applyFill="1" applyBorder="1" applyAlignment="1" applyProtection="1">
      <alignment horizontal="right" vertical="center"/>
      <protection locked="0"/>
    </xf>
    <xf numFmtId="38" fontId="52" fillId="31" borderId="65" xfId="80" applyFont="1" applyFill="1" applyBorder="1" applyAlignment="1" applyProtection="1">
      <alignment horizontal="right" vertical="center"/>
      <protection locked="0"/>
    </xf>
    <xf numFmtId="193" fontId="41" fillId="32" borderId="22" xfId="80" applyNumberFormat="1" applyFont="1" applyFill="1" applyBorder="1" applyAlignment="1" applyProtection="1">
      <alignment horizontal="right" vertical="center"/>
    </xf>
    <xf numFmtId="38" fontId="52" fillId="0" borderId="62" xfId="80" applyFont="1" applyFill="1" applyBorder="1" applyAlignment="1" applyProtection="1">
      <alignment horizontal="right" vertical="center"/>
      <protection locked="0"/>
    </xf>
    <xf numFmtId="38" fontId="52" fillId="0" borderId="56" xfId="80" applyFont="1" applyFill="1" applyBorder="1" applyAlignment="1" applyProtection="1">
      <alignment horizontal="right" vertical="center"/>
      <protection locked="0"/>
    </xf>
    <xf numFmtId="38" fontId="52" fillId="31" borderId="63" xfId="80" applyFont="1" applyFill="1" applyBorder="1" applyAlignment="1" applyProtection="1">
      <alignment horizontal="right" vertical="center"/>
      <protection locked="0"/>
    </xf>
    <xf numFmtId="38" fontId="52" fillId="0" borderId="20" xfId="80" applyFont="1" applyFill="1" applyBorder="1" applyAlignment="1" applyProtection="1">
      <alignment horizontal="right" vertical="center"/>
      <protection locked="0"/>
    </xf>
    <xf numFmtId="38" fontId="52" fillId="0" borderId="21" xfId="80" applyFont="1" applyFill="1" applyBorder="1" applyAlignment="1" applyProtection="1">
      <alignment horizontal="right" vertical="center"/>
      <protection locked="0"/>
    </xf>
    <xf numFmtId="0" fontId="41" fillId="30" borderId="15" xfId="0" applyFont="1" applyFill="1" applyBorder="1" applyAlignment="1" applyProtection="1">
      <alignment horizontal="center" vertical="center"/>
    </xf>
    <xf numFmtId="0" fontId="41" fillId="30" borderId="15" xfId="0" applyFont="1" applyFill="1" applyBorder="1" applyAlignment="1" applyProtection="1">
      <alignment horizontal="center" vertical="center" wrapText="1"/>
    </xf>
    <xf numFmtId="0" fontId="45" fillId="32" borderId="80" xfId="0" applyFont="1" applyFill="1" applyBorder="1" applyAlignment="1" applyProtection="1">
      <alignment horizontal="left" vertical="center"/>
    </xf>
    <xf numFmtId="0" fontId="45" fillId="32" borderId="55" xfId="0" applyFont="1" applyFill="1" applyBorder="1" applyAlignment="1" applyProtection="1">
      <alignment horizontal="left" vertical="center"/>
    </xf>
    <xf numFmtId="0" fontId="45" fillId="32" borderId="41" xfId="0" applyFont="1" applyFill="1" applyBorder="1" applyAlignment="1" applyProtection="1">
      <alignment horizontal="left" vertical="center"/>
    </xf>
    <xf numFmtId="0" fontId="41" fillId="37" borderId="100" xfId="0" applyFont="1" applyFill="1" applyBorder="1" applyAlignment="1" applyProtection="1">
      <alignment horizontal="left" vertical="center"/>
    </xf>
    <xf numFmtId="0" fontId="41" fillId="37" borderId="2" xfId="0" applyFont="1" applyFill="1" applyBorder="1" applyAlignment="1" applyProtection="1">
      <alignment horizontal="left" vertical="center"/>
    </xf>
    <xf numFmtId="0" fontId="41" fillId="37" borderId="103" xfId="0" applyFont="1" applyFill="1" applyBorder="1" applyAlignment="1" applyProtection="1">
      <alignment horizontal="left" vertical="center"/>
    </xf>
    <xf numFmtId="0" fontId="41" fillId="37" borderId="94" xfId="0" applyFont="1" applyFill="1" applyBorder="1" applyAlignment="1" applyProtection="1">
      <alignment horizontal="left" vertical="center"/>
    </xf>
    <xf numFmtId="0" fontId="41" fillId="37" borderId="34" xfId="0" applyFont="1" applyFill="1" applyBorder="1" applyAlignment="1" applyProtection="1">
      <alignment horizontal="left" vertical="center"/>
    </xf>
    <xf numFmtId="0" fontId="42" fillId="0" borderId="0" xfId="0" applyFont="1" applyFill="1" applyBorder="1" applyAlignment="1" applyProtection="1">
      <alignment vertical="center"/>
    </xf>
    <xf numFmtId="0" fontId="41" fillId="38" borderId="98" xfId="0" applyFont="1" applyFill="1" applyBorder="1" applyAlignment="1" applyProtection="1">
      <alignment horizontal="left" vertical="center"/>
    </xf>
    <xf numFmtId="0" fontId="41" fillId="30" borderId="60" xfId="0" applyFont="1" applyFill="1" applyBorder="1" applyAlignment="1" applyProtection="1">
      <alignment horizontal="center" vertical="center"/>
    </xf>
    <xf numFmtId="0" fontId="52" fillId="0" borderId="0" xfId="0" applyFont="1" applyFill="1" applyBorder="1" applyAlignment="1" applyProtection="1">
      <alignment horizontal="center" vertical="center" wrapText="1"/>
      <protection locked="0"/>
    </xf>
    <xf numFmtId="0" fontId="52" fillId="0" borderId="88" xfId="0" applyFont="1" applyFill="1" applyBorder="1" applyAlignment="1" applyProtection="1">
      <alignment horizontal="center" vertical="center" wrapText="1"/>
      <protection locked="0"/>
    </xf>
    <xf numFmtId="0" fontId="52" fillId="0" borderId="84" xfId="0" applyFont="1" applyFill="1" applyBorder="1" applyAlignment="1" applyProtection="1">
      <alignment horizontal="center" vertical="center" wrapText="1"/>
      <protection locked="0"/>
    </xf>
    <xf numFmtId="0" fontId="52" fillId="0" borderId="16" xfId="0" applyFont="1" applyFill="1" applyBorder="1" applyAlignment="1" applyProtection="1">
      <alignment horizontal="center" vertical="center" wrapText="1"/>
      <protection locked="0"/>
    </xf>
    <xf numFmtId="0" fontId="41" fillId="30" borderId="15" xfId="0" applyFont="1" applyFill="1" applyBorder="1" applyAlignment="1" applyProtection="1">
      <alignment horizontal="center" vertical="center"/>
    </xf>
    <xf numFmtId="0" fontId="41" fillId="30" borderId="60" xfId="0" applyFont="1" applyFill="1" applyBorder="1" applyAlignment="1" applyProtection="1">
      <alignment horizontal="center" vertical="center"/>
    </xf>
    <xf numFmtId="0" fontId="41" fillId="30" borderId="15" xfId="0" applyFont="1" applyFill="1" applyBorder="1" applyAlignment="1" applyProtection="1">
      <alignment horizontal="center" vertical="center" wrapText="1"/>
    </xf>
    <xf numFmtId="0" fontId="41" fillId="27" borderId="3" xfId="0" applyFont="1" applyFill="1" applyBorder="1" applyAlignment="1" applyProtection="1">
      <alignment horizontal="center" vertical="center" wrapText="1"/>
    </xf>
    <xf numFmtId="0" fontId="52" fillId="0" borderId="3" xfId="0" applyFont="1" applyFill="1" applyBorder="1" applyAlignment="1" applyProtection="1">
      <alignment horizontal="center" vertical="center" wrapText="1"/>
      <protection locked="0"/>
    </xf>
    <xf numFmtId="178" fontId="52" fillId="0" borderId="3" xfId="0" applyNumberFormat="1" applyFont="1" applyBorder="1" applyAlignment="1" applyProtection="1">
      <alignment vertical="center"/>
      <protection locked="0"/>
    </xf>
    <xf numFmtId="38" fontId="47" fillId="32" borderId="153" xfId="80" applyFont="1" applyFill="1" applyBorder="1" applyProtection="1">
      <alignment vertical="center"/>
    </xf>
    <xf numFmtId="0" fontId="41" fillId="27" borderId="36" xfId="0" applyFont="1" applyFill="1" applyBorder="1" applyAlignment="1" applyProtection="1">
      <alignment horizontal="center" vertical="center" wrapText="1"/>
    </xf>
    <xf numFmtId="0" fontId="41" fillId="27" borderId="83" xfId="0" applyFont="1" applyFill="1" applyBorder="1" applyAlignment="1" applyProtection="1">
      <alignment horizontal="center" vertical="center" wrapText="1"/>
    </xf>
    <xf numFmtId="0" fontId="41" fillId="30" borderId="36" xfId="0" applyFont="1" applyFill="1" applyBorder="1" applyAlignment="1" applyProtection="1">
      <alignment horizontal="center" vertical="center"/>
    </xf>
    <xf numFmtId="0" fontId="41" fillId="30" borderId="100" xfId="0" applyFont="1" applyFill="1" applyBorder="1" applyAlignment="1" applyProtection="1">
      <alignment horizontal="center" vertical="center"/>
    </xf>
    <xf numFmtId="196" fontId="52" fillId="0" borderId="0" xfId="0" applyNumberFormat="1" applyFont="1" applyFill="1" applyBorder="1" applyAlignment="1" applyProtection="1">
      <alignment horizontal="left" vertical="center"/>
      <protection locked="0"/>
    </xf>
    <xf numFmtId="0" fontId="41" fillId="27" borderId="154" xfId="0" applyFont="1" applyFill="1" applyBorder="1" applyAlignment="1" applyProtection="1">
      <alignment horizontal="center" vertical="center"/>
    </xf>
    <xf numFmtId="190" fontId="41" fillId="27" borderId="37" xfId="0" applyNumberFormat="1" applyFont="1" applyFill="1" applyBorder="1" applyAlignment="1" applyProtection="1">
      <alignment horizontal="center" vertical="center" wrapText="1" shrinkToFit="1"/>
    </xf>
    <xf numFmtId="0" fontId="41" fillId="27" borderId="103" xfId="0" applyFont="1" applyFill="1" applyBorder="1" applyAlignment="1" applyProtection="1">
      <alignment horizontal="center" vertical="center" wrapText="1"/>
    </xf>
    <xf numFmtId="0" fontId="41" fillId="0" borderId="0" xfId="0" applyFont="1" applyFill="1" applyBorder="1" applyAlignment="1" applyProtection="1">
      <alignment horizontal="left" vertical="center"/>
    </xf>
    <xf numFmtId="178" fontId="52" fillId="0" borderId="37" xfId="0" applyNumberFormat="1" applyFont="1" applyBorder="1" applyAlignment="1" applyProtection="1">
      <alignment vertical="center"/>
      <protection locked="0"/>
    </xf>
    <xf numFmtId="178" fontId="52" fillId="0" borderId="83" xfId="0" applyNumberFormat="1" applyFont="1" applyBorder="1" applyAlignment="1" applyProtection="1">
      <alignment vertical="center"/>
      <protection locked="0"/>
    </xf>
    <xf numFmtId="38" fontId="41" fillId="38" borderId="132" xfId="80" applyFont="1" applyFill="1" applyBorder="1" applyAlignment="1" applyProtection="1">
      <alignment horizontal="right" vertical="center" wrapText="1"/>
    </xf>
    <xf numFmtId="38" fontId="41" fillId="38" borderId="66" xfId="80" applyFont="1" applyFill="1" applyBorder="1" applyAlignment="1" applyProtection="1">
      <alignment horizontal="right" vertical="center" wrapText="1"/>
    </xf>
    <xf numFmtId="38" fontId="41" fillId="38" borderId="70" xfId="80" applyFont="1" applyFill="1" applyBorder="1" applyAlignment="1" applyProtection="1">
      <alignment horizontal="right" vertical="center" wrapText="1"/>
    </xf>
    <xf numFmtId="38" fontId="41" fillId="38" borderId="67" xfId="80" applyFont="1" applyFill="1" applyBorder="1" applyAlignment="1" applyProtection="1">
      <alignment horizontal="right" vertical="center" wrapText="1"/>
    </xf>
    <xf numFmtId="38" fontId="41" fillId="38" borderId="131" xfId="80" applyFont="1" applyFill="1" applyBorder="1" applyAlignment="1" applyProtection="1">
      <alignment horizontal="right" vertical="center" wrapText="1"/>
    </xf>
    <xf numFmtId="0" fontId="41" fillId="30" borderId="15" xfId="0" applyFont="1" applyFill="1" applyBorder="1" applyAlignment="1" applyProtection="1">
      <alignment horizontal="center" vertical="center"/>
    </xf>
    <xf numFmtId="0" fontId="41" fillId="0" borderId="0" xfId="0" applyFont="1" applyAlignment="1" applyProtection="1">
      <alignment horizontal="left" vertical="center"/>
    </xf>
    <xf numFmtId="38" fontId="41" fillId="0" borderId="0" xfId="80" applyFont="1" applyAlignment="1" applyProtection="1">
      <alignment vertical="center"/>
    </xf>
    <xf numFmtId="0" fontId="41" fillId="0" borderId="0" xfId="0" applyFont="1" applyAlignment="1" applyProtection="1">
      <alignment horizontal="center" vertical="center"/>
    </xf>
    <xf numFmtId="38" fontId="52" fillId="0" borderId="32" xfId="80" applyFont="1" applyFill="1" applyBorder="1" applyAlignment="1" applyProtection="1">
      <alignment horizontal="right" vertical="center" wrapText="1"/>
      <protection locked="0"/>
    </xf>
    <xf numFmtId="38" fontId="41" fillId="38" borderId="66" xfId="80" applyFont="1" applyFill="1" applyBorder="1" applyAlignment="1" applyProtection="1">
      <alignment horizontal="right" vertical="center" wrapText="1"/>
    </xf>
    <xf numFmtId="38" fontId="46" fillId="32" borderId="75" xfId="80" applyFont="1" applyFill="1" applyBorder="1" applyProtection="1">
      <alignment vertical="center"/>
    </xf>
    <xf numFmtId="38" fontId="46" fillId="32" borderId="155" xfId="80" applyFont="1" applyFill="1" applyBorder="1" applyProtection="1">
      <alignment vertical="center"/>
    </xf>
    <xf numFmtId="0" fontId="58" fillId="40" borderId="3" xfId="0" applyFont="1" applyFill="1" applyBorder="1" applyAlignment="1">
      <alignment vertical="center" wrapText="1"/>
    </xf>
    <xf numFmtId="0" fontId="58" fillId="0" borderId="3" xfId="0" applyFont="1" applyBorder="1" applyAlignment="1">
      <alignment vertical="center" wrapText="1"/>
    </xf>
    <xf numFmtId="0" fontId="58" fillId="0" borderId="0" xfId="0" applyFont="1" applyAlignment="1">
      <alignment vertical="center"/>
    </xf>
    <xf numFmtId="0" fontId="58" fillId="36" borderId="3" xfId="0" applyFont="1" applyFill="1" applyBorder="1" applyAlignment="1">
      <alignment vertical="center"/>
    </xf>
    <xf numFmtId="0" fontId="58" fillId="35" borderId="3" xfId="0" applyFont="1" applyFill="1" applyBorder="1" applyAlignment="1">
      <alignment vertical="center"/>
    </xf>
    <xf numFmtId="0" fontId="58" fillId="42" borderId="3" xfId="0" applyFont="1" applyFill="1" applyBorder="1" applyAlignment="1">
      <alignment vertical="center"/>
    </xf>
    <xf numFmtId="0" fontId="58" fillId="41" borderId="3" xfId="0" applyFont="1" applyFill="1" applyBorder="1" applyAlignment="1">
      <alignment vertical="center"/>
    </xf>
    <xf numFmtId="0" fontId="58" fillId="40" borderId="3" xfId="0" applyFont="1" applyFill="1" applyBorder="1" applyAlignment="1">
      <alignment vertical="center"/>
    </xf>
    <xf numFmtId="0" fontId="58" fillId="39" borderId="3" xfId="0" applyFont="1" applyFill="1" applyBorder="1" applyAlignment="1">
      <alignment vertical="center"/>
    </xf>
    <xf numFmtId="0" fontId="58" fillId="0" borderId="3" xfId="0" applyFont="1" applyBorder="1" applyAlignment="1">
      <alignment vertical="center"/>
    </xf>
    <xf numFmtId="0" fontId="41" fillId="30" borderId="15" xfId="0" applyFont="1" applyFill="1" applyBorder="1" applyAlignment="1" applyProtection="1">
      <alignment horizontal="center" vertical="center"/>
    </xf>
    <xf numFmtId="0" fontId="41" fillId="30" borderId="3" xfId="0" applyFont="1" applyFill="1" applyBorder="1" applyAlignment="1" applyProtection="1">
      <alignment horizontal="center" vertical="center"/>
    </xf>
    <xf numFmtId="0" fontId="52" fillId="0" borderId="156" xfId="0" applyFont="1" applyFill="1" applyBorder="1" applyAlignment="1" applyProtection="1">
      <alignment vertical="center" wrapText="1"/>
      <protection locked="0"/>
    </xf>
    <xf numFmtId="38" fontId="41" fillId="32" borderId="157" xfId="80" applyFont="1" applyFill="1" applyBorder="1" applyProtection="1">
      <alignment vertical="center"/>
    </xf>
    <xf numFmtId="38" fontId="41" fillId="32" borderId="158" xfId="80" applyFont="1" applyFill="1" applyBorder="1" applyAlignment="1" applyProtection="1">
      <alignment horizontal="right" vertical="center" wrapText="1"/>
    </xf>
    <xf numFmtId="38" fontId="41" fillId="32" borderId="159" xfId="80" applyFont="1" applyFill="1" applyBorder="1" applyAlignment="1" applyProtection="1">
      <alignment horizontal="right" vertical="center" wrapText="1"/>
    </xf>
    <xf numFmtId="38" fontId="41" fillId="32" borderId="160" xfId="80" applyFont="1" applyFill="1" applyBorder="1" applyAlignment="1" applyProtection="1">
      <alignment horizontal="right" vertical="center" wrapText="1"/>
    </xf>
    <xf numFmtId="0" fontId="52" fillId="0" borderId="161" xfId="0" applyFont="1" applyFill="1" applyBorder="1" applyAlignment="1" applyProtection="1">
      <alignment vertical="center" wrapText="1"/>
      <protection locked="0"/>
    </xf>
    <xf numFmtId="0" fontId="41" fillId="30" borderId="3" xfId="0" applyFont="1" applyFill="1" applyBorder="1" applyAlignment="1" applyProtection="1">
      <alignment horizontal="center" vertical="center"/>
    </xf>
    <xf numFmtId="0" fontId="41" fillId="27" borderId="83" xfId="0" applyFont="1" applyFill="1" applyBorder="1" applyAlignment="1" applyProtection="1">
      <alignment horizontal="center" vertical="center" wrapText="1"/>
    </xf>
    <xf numFmtId="0" fontId="41" fillId="27" borderId="3" xfId="0" applyFont="1" applyFill="1" applyBorder="1" applyAlignment="1" applyProtection="1">
      <alignment horizontal="center" vertical="center"/>
    </xf>
    <xf numFmtId="0" fontId="0" fillId="0" borderId="3" xfId="0" applyBorder="1">
      <alignment vertical="center"/>
    </xf>
    <xf numFmtId="0" fontId="0" fillId="43" borderId="3" xfId="0" applyFill="1" applyBorder="1">
      <alignment vertical="center"/>
    </xf>
    <xf numFmtId="0" fontId="59" fillId="0" borderId="0" xfId="0" applyFont="1" applyBorder="1" applyAlignment="1" applyProtection="1">
      <alignment vertical="center" wrapText="1"/>
    </xf>
    <xf numFmtId="0" fontId="52" fillId="0" borderId="15" xfId="0" applyNumberFormat="1" applyFont="1" applyBorder="1" applyAlignment="1" applyProtection="1">
      <alignment horizontal="center" vertical="center"/>
      <protection locked="0"/>
    </xf>
    <xf numFmtId="0" fontId="52" fillId="0" borderId="103" xfId="0" applyFont="1" applyFill="1" applyBorder="1" applyAlignment="1" applyProtection="1">
      <alignment horizontal="center" vertical="center" wrapText="1"/>
      <protection locked="0"/>
    </xf>
    <xf numFmtId="0" fontId="52" fillId="0" borderId="59" xfId="0" applyNumberFormat="1" applyFont="1" applyBorder="1" applyAlignment="1" applyProtection="1">
      <alignment horizontal="center" vertical="center"/>
      <protection locked="0"/>
    </xf>
    <xf numFmtId="0" fontId="52" fillId="0" borderId="30" xfId="0" applyFont="1" applyFill="1" applyBorder="1" applyAlignment="1" applyProtection="1">
      <alignment horizontal="center" vertical="center" wrapText="1"/>
      <protection locked="0"/>
    </xf>
    <xf numFmtId="178" fontId="52" fillId="0" borderId="30" xfId="0" applyNumberFormat="1" applyFont="1" applyBorder="1" applyAlignment="1" applyProtection="1">
      <alignment vertical="center"/>
      <protection locked="0"/>
    </xf>
    <xf numFmtId="178" fontId="52" fillId="0" borderId="42" xfId="0" applyNumberFormat="1" applyFont="1" applyBorder="1" applyAlignment="1" applyProtection="1">
      <alignment vertical="center"/>
      <protection locked="0"/>
    </xf>
    <xf numFmtId="178" fontId="52" fillId="0" borderId="126" xfId="0" applyNumberFormat="1" applyFont="1" applyBorder="1" applyAlignment="1" applyProtection="1">
      <alignment vertical="center"/>
      <protection locked="0"/>
    </xf>
    <xf numFmtId="0" fontId="52" fillId="0" borderId="35" xfId="0" applyFont="1" applyFill="1" applyBorder="1" applyAlignment="1" applyProtection="1">
      <alignment horizontal="center" vertical="center" wrapText="1"/>
      <protection locked="0"/>
    </xf>
    <xf numFmtId="0" fontId="57" fillId="31" borderId="100" xfId="0" applyFont="1" applyFill="1" applyBorder="1" applyAlignment="1" applyProtection="1">
      <alignment horizontal="center" vertical="center" wrapText="1"/>
      <protection locked="0"/>
    </xf>
    <xf numFmtId="0" fontId="57" fillId="31" borderId="3" xfId="0" applyFont="1" applyFill="1" applyBorder="1" applyAlignment="1" applyProtection="1">
      <alignment horizontal="center" vertical="center" wrapText="1"/>
      <protection locked="0"/>
    </xf>
    <xf numFmtId="0" fontId="57" fillId="31" borderId="36" xfId="0" applyFont="1" applyFill="1" applyBorder="1" applyAlignment="1" applyProtection="1">
      <alignment horizontal="center" vertical="center" wrapText="1"/>
      <protection locked="0"/>
    </xf>
    <xf numFmtId="0" fontId="57" fillId="31" borderId="2" xfId="0" applyFont="1" applyFill="1" applyBorder="1" applyAlignment="1" applyProtection="1">
      <alignment horizontal="center" vertical="center" wrapText="1"/>
      <protection locked="0"/>
    </xf>
    <xf numFmtId="178" fontId="52" fillId="32" borderId="3" xfId="0" applyNumberFormat="1" applyFont="1" applyFill="1" applyBorder="1" applyAlignment="1" applyProtection="1">
      <alignment vertical="center"/>
    </xf>
    <xf numFmtId="178" fontId="52" fillId="32" borderId="30" xfId="0" applyNumberFormat="1" applyFont="1" applyFill="1" applyBorder="1" applyAlignment="1" applyProtection="1">
      <alignment vertical="center"/>
    </xf>
    <xf numFmtId="0" fontId="0" fillId="0" borderId="0" xfId="0" applyBorder="1">
      <alignment vertical="center"/>
    </xf>
    <xf numFmtId="0" fontId="41" fillId="35" borderId="66" xfId="0" applyFont="1" applyFill="1" applyBorder="1" applyAlignment="1" applyProtection="1">
      <alignment horizontal="center" vertical="center"/>
    </xf>
    <xf numFmtId="190" fontId="41" fillId="35" borderId="166" xfId="0" applyNumberFormat="1" applyFont="1" applyFill="1" applyBorder="1" applyAlignment="1" applyProtection="1">
      <alignment horizontal="center" vertical="center" wrapText="1"/>
    </xf>
    <xf numFmtId="38" fontId="41" fillId="32" borderId="165" xfId="80" applyFont="1" applyFill="1" applyBorder="1" applyProtection="1">
      <alignment vertical="center"/>
    </xf>
    <xf numFmtId="38" fontId="41" fillId="38" borderId="167" xfId="80" applyFont="1" applyFill="1" applyBorder="1" applyAlignment="1" applyProtection="1">
      <alignment horizontal="right" vertical="center" wrapText="1"/>
    </xf>
    <xf numFmtId="38" fontId="41" fillId="38" borderId="168" xfId="80" applyFont="1" applyFill="1" applyBorder="1" applyAlignment="1" applyProtection="1">
      <alignment horizontal="right" vertical="center" wrapText="1"/>
    </xf>
    <xf numFmtId="38" fontId="41" fillId="38" borderId="169" xfId="80" applyFont="1" applyFill="1" applyBorder="1" applyAlignment="1" applyProtection="1">
      <alignment horizontal="right" vertical="center" wrapText="1"/>
    </xf>
    <xf numFmtId="38" fontId="41" fillId="32" borderId="51" xfId="80" applyFont="1" applyFill="1" applyBorder="1" applyAlignment="1" applyProtection="1">
      <alignment horizontal="right" vertical="center" wrapText="1"/>
    </xf>
    <xf numFmtId="0" fontId="52" fillId="0" borderId="48" xfId="0" applyFont="1" applyFill="1" applyBorder="1" applyAlignment="1" applyProtection="1">
      <alignment vertical="center" wrapText="1"/>
      <protection locked="0"/>
    </xf>
    <xf numFmtId="38" fontId="41" fillId="38" borderId="15" xfId="80" applyFont="1" applyFill="1" applyBorder="1" applyAlignment="1" applyProtection="1">
      <alignment horizontal="right" vertical="center" wrapText="1"/>
    </xf>
    <xf numFmtId="38" fontId="41" fillId="38" borderId="3" xfId="80" applyFont="1" applyFill="1" applyBorder="1" applyAlignment="1" applyProtection="1">
      <alignment horizontal="right" vertical="center" wrapText="1"/>
    </xf>
    <xf numFmtId="38" fontId="41" fillId="38" borderId="172" xfId="80" applyFont="1" applyFill="1" applyBorder="1" applyAlignment="1" applyProtection="1">
      <alignment horizontal="right" vertical="center" wrapText="1"/>
    </xf>
    <xf numFmtId="38" fontId="41" fillId="32" borderId="83" xfId="80" applyFont="1" applyFill="1" applyBorder="1" applyAlignment="1" applyProtection="1">
      <alignment horizontal="right" vertical="center" wrapText="1"/>
    </xf>
    <xf numFmtId="0" fontId="52" fillId="0" borderId="29" xfId="0" applyFont="1" applyFill="1" applyBorder="1" applyAlignment="1" applyProtection="1">
      <alignment vertical="center" wrapText="1"/>
      <protection locked="0"/>
    </xf>
    <xf numFmtId="38" fontId="41" fillId="38" borderId="88" xfId="80" applyFont="1" applyFill="1" applyBorder="1" applyAlignment="1" applyProtection="1">
      <alignment horizontal="right" vertical="center" wrapText="1"/>
    </xf>
    <xf numFmtId="38" fontId="41" fillId="38" borderId="84" xfId="80" applyFont="1" applyFill="1" applyBorder="1" applyAlignment="1" applyProtection="1">
      <alignment horizontal="right" vertical="center" wrapText="1"/>
    </xf>
    <xf numFmtId="38" fontId="41" fillId="38" borderId="173" xfId="80" applyFont="1" applyFill="1" applyBorder="1" applyAlignment="1" applyProtection="1">
      <alignment horizontal="right" vertical="center" wrapText="1"/>
    </xf>
    <xf numFmtId="38" fontId="41" fillId="32" borderId="174" xfId="80" applyFont="1" applyFill="1" applyBorder="1" applyAlignment="1" applyProtection="1">
      <alignment horizontal="right" vertical="center" wrapText="1"/>
    </xf>
    <xf numFmtId="0" fontId="52" fillId="0" borderId="97" xfId="0" applyFont="1" applyFill="1" applyBorder="1" applyAlignment="1" applyProtection="1">
      <alignment vertical="center" wrapText="1"/>
      <protection locked="0"/>
    </xf>
    <xf numFmtId="38" fontId="52" fillId="0" borderId="170" xfId="80" applyFont="1" applyFill="1" applyBorder="1" applyAlignment="1" applyProtection="1">
      <alignment horizontal="right" vertical="center" wrapText="1"/>
      <protection locked="0"/>
    </xf>
    <xf numFmtId="38" fontId="52" fillId="0" borderId="171" xfId="80" applyFont="1" applyFill="1" applyBorder="1" applyAlignment="1" applyProtection="1">
      <alignment horizontal="right" vertical="center" wrapText="1"/>
      <protection locked="0"/>
    </xf>
    <xf numFmtId="38" fontId="52" fillId="0" borderId="175" xfId="80" applyFont="1" applyFill="1" applyBorder="1" applyAlignment="1" applyProtection="1">
      <alignment horizontal="right" vertical="center" wrapText="1"/>
      <protection locked="0"/>
    </xf>
    <xf numFmtId="0" fontId="45" fillId="32" borderId="80" xfId="0" applyFont="1" applyFill="1" applyBorder="1" applyAlignment="1" applyProtection="1">
      <alignment horizontal="left" vertical="center"/>
    </xf>
    <xf numFmtId="0" fontId="45" fillId="32" borderId="55" xfId="0" applyFont="1" applyFill="1" applyBorder="1" applyAlignment="1" applyProtection="1">
      <alignment horizontal="left" vertical="center"/>
    </xf>
    <xf numFmtId="0" fontId="45" fillId="32" borderId="41" xfId="0" applyFont="1" applyFill="1" applyBorder="1" applyAlignment="1" applyProtection="1">
      <alignment horizontal="left" vertical="center"/>
    </xf>
    <xf numFmtId="0" fontId="41" fillId="37" borderId="100" xfId="0" applyFont="1" applyFill="1" applyBorder="1" applyAlignment="1" applyProtection="1">
      <alignment horizontal="left" vertical="center"/>
    </xf>
    <xf numFmtId="0" fontId="41" fillId="37" borderId="2" xfId="0" applyFont="1" applyFill="1" applyBorder="1" applyAlignment="1" applyProtection="1">
      <alignment horizontal="left" vertical="center"/>
    </xf>
    <xf numFmtId="0" fontId="41" fillId="37" borderId="103" xfId="0" applyFont="1" applyFill="1" applyBorder="1" applyAlignment="1" applyProtection="1">
      <alignment horizontal="left" vertical="center"/>
    </xf>
    <xf numFmtId="38" fontId="41" fillId="38" borderId="176" xfId="80" applyFont="1" applyFill="1" applyBorder="1" applyAlignment="1" applyProtection="1">
      <alignment horizontal="right" vertical="center" wrapText="1"/>
    </xf>
    <xf numFmtId="38" fontId="41" fillId="38" borderId="170" xfId="80" applyFont="1" applyFill="1" applyBorder="1" applyAlignment="1" applyProtection="1">
      <alignment horizontal="right" vertical="center" wrapText="1"/>
    </xf>
    <xf numFmtId="38" fontId="41" fillId="38" borderId="171" xfId="80" applyFont="1" applyFill="1" applyBorder="1" applyAlignment="1" applyProtection="1">
      <alignment horizontal="right" vertical="center" wrapText="1"/>
    </xf>
    <xf numFmtId="38" fontId="41" fillId="38" borderId="177" xfId="80" applyFont="1" applyFill="1" applyBorder="1" applyAlignment="1" applyProtection="1">
      <alignment horizontal="right" vertical="center" wrapText="1"/>
    </xf>
    <xf numFmtId="38" fontId="41" fillId="32" borderId="61" xfId="80" applyFont="1" applyFill="1" applyBorder="1" applyProtection="1">
      <alignment vertical="center"/>
    </xf>
    <xf numFmtId="0" fontId="52" fillId="0" borderId="76" xfId="0" applyFont="1" applyFill="1" applyBorder="1" applyAlignment="1" applyProtection="1">
      <alignment vertical="center" wrapText="1"/>
      <protection locked="0"/>
    </xf>
    <xf numFmtId="190" fontId="41" fillId="35" borderId="178" xfId="0" applyNumberFormat="1" applyFont="1" applyFill="1" applyBorder="1" applyAlignment="1" applyProtection="1">
      <alignment horizontal="center" vertical="center" wrapText="1"/>
    </xf>
    <xf numFmtId="38" fontId="41" fillId="32" borderId="179" xfId="80" applyFont="1" applyFill="1" applyBorder="1" applyAlignment="1" applyProtection="1">
      <alignment horizontal="right" vertical="center" wrapText="1"/>
    </xf>
    <xf numFmtId="38" fontId="41" fillId="32" borderId="180" xfId="80" applyFont="1" applyFill="1" applyBorder="1" applyProtection="1">
      <alignment vertical="center"/>
    </xf>
    <xf numFmtId="0" fontId="52" fillId="0" borderId="181" xfId="0" applyFont="1" applyFill="1" applyBorder="1" applyAlignment="1" applyProtection="1">
      <alignment vertical="center" wrapText="1"/>
      <protection locked="0"/>
    </xf>
    <xf numFmtId="0" fontId="41" fillId="35" borderId="171" xfId="0" applyFont="1" applyFill="1" applyBorder="1" applyAlignment="1" applyProtection="1">
      <alignment horizontal="center" vertical="center"/>
    </xf>
    <xf numFmtId="190" fontId="41" fillId="35" borderId="161" xfId="0" applyNumberFormat="1" applyFont="1" applyFill="1" applyBorder="1" applyAlignment="1" applyProtection="1">
      <alignment horizontal="center" vertical="center" wrapText="1"/>
    </xf>
    <xf numFmtId="38" fontId="41" fillId="32" borderId="182" xfId="80" applyFont="1" applyFill="1" applyBorder="1" applyProtection="1">
      <alignment vertical="center"/>
    </xf>
    <xf numFmtId="190" fontId="41" fillId="35" borderId="183" xfId="0" applyNumberFormat="1" applyFont="1" applyFill="1" applyBorder="1" applyAlignment="1" applyProtection="1">
      <alignment horizontal="center" vertical="center" wrapText="1"/>
    </xf>
    <xf numFmtId="0" fontId="41" fillId="35" borderId="184" xfId="0" applyFont="1" applyFill="1" applyBorder="1" applyAlignment="1" applyProtection="1">
      <alignment horizontal="center" vertical="center"/>
    </xf>
    <xf numFmtId="38" fontId="41" fillId="38" borderId="185" xfId="80" applyFont="1" applyFill="1" applyBorder="1" applyAlignment="1" applyProtection="1">
      <alignment horizontal="right" vertical="center" wrapText="1"/>
    </xf>
    <xf numFmtId="38" fontId="41" fillId="38" borderId="186" xfId="80" applyFont="1" applyFill="1" applyBorder="1" applyAlignment="1" applyProtection="1">
      <alignment horizontal="right" vertical="center" wrapText="1"/>
    </xf>
    <xf numFmtId="38" fontId="41" fillId="38" borderId="187" xfId="80" applyFont="1" applyFill="1" applyBorder="1" applyAlignment="1" applyProtection="1">
      <alignment horizontal="right" vertical="center" wrapText="1"/>
    </xf>
    <xf numFmtId="38" fontId="41" fillId="38" borderId="184" xfId="80" applyFont="1" applyFill="1" applyBorder="1" applyAlignment="1" applyProtection="1">
      <alignment horizontal="right" vertical="center" wrapText="1"/>
    </xf>
    <xf numFmtId="38" fontId="41" fillId="38" borderId="188" xfId="80" applyFont="1" applyFill="1" applyBorder="1" applyAlignment="1" applyProtection="1">
      <alignment horizontal="right" vertical="center" wrapText="1"/>
    </xf>
    <xf numFmtId="38" fontId="41" fillId="32" borderId="189" xfId="80" applyFont="1" applyFill="1" applyBorder="1" applyAlignment="1" applyProtection="1">
      <alignment horizontal="right" vertical="center" wrapText="1"/>
    </xf>
    <xf numFmtId="0" fontId="41" fillId="27" borderId="2" xfId="0" applyFont="1" applyFill="1" applyBorder="1" applyAlignment="1" applyProtection="1">
      <alignment horizontal="center" vertical="center"/>
    </xf>
    <xf numFmtId="0" fontId="41" fillId="35" borderId="66" xfId="0" applyFont="1" applyFill="1" applyBorder="1" applyAlignment="1" applyProtection="1">
      <alignment horizontal="center" vertical="center"/>
    </xf>
    <xf numFmtId="0" fontId="41" fillId="35" borderId="16" xfId="0" applyFont="1" applyFill="1" applyBorder="1" applyAlignment="1" applyProtection="1">
      <alignment horizontal="center" vertical="center"/>
    </xf>
    <xf numFmtId="0" fontId="41" fillId="35" borderId="119" xfId="0" applyFont="1" applyFill="1" applyBorder="1" applyAlignment="1" applyProtection="1">
      <alignment horizontal="center" vertical="center" wrapText="1"/>
    </xf>
    <xf numFmtId="0" fontId="41" fillId="35" borderId="32" xfId="0" applyFont="1" applyFill="1" applyBorder="1" applyAlignment="1" applyProtection="1">
      <alignment horizontal="center" vertical="center"/>
    </xf>
    <xf numFmtId="0" fontId="41" fillId="35" borderId="120" xfId="0" applyFont="1" applyFill="1" applyBorder="1" applyAlignment="1" applyProtection="1">
      <alignment horizontal="center" vertical="center"/>
    </xf>
    <xf numFmtId="0" fontId="41" fillId="35" borderId="191" xfId="0" applyFont="1" applyFill="1" applyBorder="1" applyAlignment="1" applyProtection="1">
      <alignment horizontal="center" vertical="center"/>
    </xf>
    <xf numFmtId="0" fontId="41" fillId="35" borderId="192" xfId="0" applyFont="1" applyFill="1" applyBorder="1" applyAlignment="1" applyProtection="1">
      <alignment horizontal="center" vertical="center"/>
    </xf>
    <xf numFmtId="0" fontId="41" fillId="0" borderId="0" xfId="0" applyFont="1" applyFill="1" applyAlignment="1" applyProtection="1">
      <alignment horizontal="left" vertical="center"/>
    </xf>
    <xf numFmtId="0" fontId="41" fillId="0" borderId="0" xfId="0" applyFont="1" applyAlignment="1" applyProtection="1">
      <alignment horizontal="left" vertical="center"/>
    </xf>
    <xf numFmtId="0" fontId="0" fillId="0" borderId="0" xfId="0">
      <alignment vertical="center"/>
    </xf>
    <xf numFmtId="0" fontId="41" fillId="0" borderId="0" xfId="0" applyFont="1" applyAlignment="1" applyProtection="1">
      <alignment horizontal="right" vertical="center"/>
    </xf>
    <xf numFmtId="0" fontId="41" fillId="0" borderId="0" xfId="0" applyFont="1" applyBorder="1" applyAlignment="1" applyProtection="1">
      <alignment vertical="top" wrapText="1"/>
    </xf>
    <xf numFmtId="0" fontId="41" fillId="35" borderId="67" xfId="0" applyFont="1" applyFill="1" applyBorder="1" applyAlignment="1" applyProtection="1">
      <alignment horizontal="center" vertical="center"/>
    </xf>
    <xf numFmtId="0" fontId="42" fillId="0" borderId="0" xfId="0" applyFont="1" applyFill="1" applyAlignment="1" applyProtection="1">
      <alignment horizontal="left" vertical="center"/>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vertical="top" wrapText="1"/>
    </xf>
    <xf numFmtId="0" fontId="41" fillId="0" borderId="0" xfId="0" applyFont="1" applyFill="1" applyBorder="1" applyAlignment="1" applyProtection="1">
      <alignment horizontal="left" vertical="top" wrapText="1"/>
    </xf>
    <xf numFmtId="0" fontId="41" fillId="30" borderId="15" xfId="0" applyFont="1" applyFill="1" applyBorder="1" applyAlignment="1" applyProtection="1">
      <alignment horizontal="center" vertical="center"/>
    </xf>
    <xf numFmtId="0" fontId="42" fillId="0" borderId="0" xfId="0" applyFont="1" applyFill="1" applyAlignment="1" applyProtection="1">
      <alignment horizontal="left" vertical="center"/>
    </xf>
    <xf numFmtId="0" fontId="41" fillId="30" borderId="194" xfId="0" applyFont="1" applyFill="1" applyBorder="1" applyAlignment="1" applyProtection="1">
      <alignment horizontal="center" vertical="center"/>
    </xf>
    <xf numFmtId="0" fontId="41" fillId="35" borderId="3" xfId="0" applyFont="1" applyFill="1" applyBorder="1" applyAlignment="1" applyProtection="1">
      <alignment horizontal="center" vertical="center"/>
    </xf>
    <xf numFmtId="0" fontId="41" fillId="35" borderId="198" xfId="0" applyFont="1" applyFill="1" applyBorder="1" applyAlignment="1" applyProtection="1">
      <alignment horizontal="center" vertical="center"/>
    </xf>
    <xf numFmtId="0" fontId="41" fillId="35" borderId="14" xfId="0" applyFont="1" applyFill="1" applyBorder="1" applyAlignment="1" applyProtection="1">
      <alignment horizontal="center" vertical="center"/>
    </xf>
    <xf numFmtId="0" fontId="36" fillId="0" borderId="0" xfId="0" applyFont="1" applyFill="1" applyBorder="1" applyAlignment="1" applyProtection="1">
      <alignment horizontal="left" vertical="center" wrapText="1"/>
    </xf>
    <xf numFmtId="38" fontId="41" fillId="0" borderId="3" xfId="0" applyNumberFormat="1" applyFont="1" applyBorder="1" applyAlignment="1" applyProtection="1">
      <alignment horizontal="right" vertical="top" wrapText="1"/>
    </xf>
    <xf numFmtId="38" fontId="41" fillId="0" borderId="47" xfId="0" applyNumberFormat="1" applyFont="1" applyBorder="1" applyAlignment="1" applyProtection="1">
      <alignment horizontal="right" vertical="top" wrapText="1"/>
    </xf>
    <xf numFmtId="0" fontId="41" fillId="0" borderId="15" xfId="0" applyFont="1" applyBorder="1" applyAlignment="1" applyProtection="1">
      <alignment horizontal="left" vertical="center"/>
    </xf>
    <xf numFmtId="0" fontId="41" fillId="0" borderId="201" xfId="0" applyFont="1" applyBorder="1" applyAlignment="1" applyProtection="1">
      <alignment vertical="top" wrapText="1"/>
    </xf>
    <xf numFmtId="38" fontId="41" fillId="0" borderId="202" xfId="0" applyNumberFormat="1" applyFont="1" applyBorder="1" applyAlignment="1" applyProtection="1">
      <alignment horizontal="right" vertical="top" wrapText="1"/>
    </xf>
    <xf numFmtId="38" fontId="41" fillId="0" borderId="138" xfId="0" applyNumberFormat="1" applyFont="1" applyBorder="1" applyAlignment="1" applyProtection="1">
      <alignment horizontal="right" vertical="center"/>
    </xf>
    <xf numFmtId="0" fontId="41" fillId="30" borderId="100" xfId="0" applyFont="1" applyFill="1" applyBorder="1" applyAlignment="1" applyProtection="1">
      <alignment horizontal="center" vertical="center" wrapText="1"/>
    </xf>
    <xf numFmtId="0" fontId="41" fillId="30" borderId="100" xfId="0" applyFont="1" applyFill="1" applyBorder="1" applyAlignment="1" applyProtection="1">
      <alignment horizontal="center" vertical="center"/>
    </xf>
    <xf numFmtId="0" fontId="41" fillId="30" borderId="60" xfId="0" applyFont="1" applyFill="1" applyBorder="1" applyAlignment="1" applyProtection="1">
      <alignment horizontal="center" vertical="center"/>
    </xf>
    <xf numFmtId="0" fontId="36" fillId="0" borderId="0" xfId="0" applyFont="1" applyFill="1" applyBorder="1" applyAlignment="1" applyProtection="1">
      <alignment horizontal="left" vertical="center" wrapText="1"/>
    </xf>
    <xf numFmtId="0" fontId="41" fillId="0" borderId="203" xfId="0" applyFont="1" applyBorder="1" applyAlignment="1" applyProtection="1">
      <alignment horizontal="left" vertical="center"/>
    </xf>
    <xf numFmtId="38" fontId="41" fillId="0" borderId="204" xfId="0" applyNumberFormat="1" applyFont="1" applyBorder="1" applyAlignment="1" applyProtection="1">
      <alignment horizontal="right" vertical="center"/>
    </xf>
    <xf numFmtId="38" fontId="41" fillId="0" borderId="205" xfId="0" applyNumberFormat="1" applyFont="1" applyBorder="1" applyAlignment="1" applyProtection="1">
      <alignment horizontal="right" vertical="center"/>
    </xf>
    <xf numFmtId="38" fontId="41" fillId="0" borderId="198" xfId="0" applyNumberFormat="1" applyFont="1" applyBorder="1" applyAlignment="1" applyProtection="1">
      <alignment horizontal="right" vertical="top" wrapText="1"/>
    </xf>
    <xf numFmtId="38" fontId="41" fillId="32" borderId="98" xfId="80" applyFont="1" applyFill="1" applyBorder="1" applyProtection="1">
      <alignment vertical="center"/>
    </xf>
    <xf numFmtId="38" fontId="41" fillId="32" borderId="29" xfId="80" applyFont="1" applyFill="1" applyBorder="1" applyProtection="1">
      <alignment vertical="center"/>
    </xf>
    <xf numFmtId="38" fontId="41" fillId="32" borderId="199" xfId="80" applyFont="1" applyFill="1" applyBorder="1" applyProtection="1">
      <alignment vertical="center"/>
    </xf>
    <xf numFmtId="0" fontId="41" fillId="30" borderId="100" xfId="0" applyFont="1" applyFill="1" applyBorder="1" applyAlignment="1" applyProtection="1">
      <alignment horizontal="center" vertical="center"/>
    </xf>
    <xf numFmtId="0" fontId="41" fillId="30" borderId="59" xfId="0" applyFont="1" applyFill="1" applyBorder="1" applyAlignment="1" applyProtection="1">
      <alignment horizontal="center" vertical="center"/>
    </xf>
    <xf numFmtId="0" fontId="59" fillId="0" borderId="0" xfId="0" applyFont="1" applyBorder="1" applyAlignment="1" applyProtection="1">
      <alignment horizontal="left" vertical="center" wrapText="1"/>
    </xf>
    <xf numFmtId="0" fontId="41" fillId="36" borderId="60" xfId="0" applyFont="1" applyFill="1" applyBorder="1" applyAlignment="1" applyProtection="1">
      <alignment horizontal="left" vertical="center"/>
    </xf>
    <xf numFmtId="0" fontId="41" fillId="36" borderId="15" xfId="0" applyFont="1" applyFill="1" applyBorder="1" applyAlignment="1" applyProtection="1">
      <alignment horizontal="left" vertical="center"/>
    </xf>
    <xf numFmtId="0" fontId="41" fillId="36" borderId="197" xfId="0" applyFont="1" applyFill="1" applyBorder="1" applyAlignment="1" applyProtection="1">
      <alignment horizontal="left" vertical="center"/>
    </xf>
    <xf numFmtId="0" fontId="41" fillId="36" borderId="201" xfId="0" applyFont="1" applyFill="1" applyBorder="1" applyAlignment="1" applyProtection="1">
      <alignment vertical="top" wrapText="1"/>
    </xf>
    <xf numFmtId="0" fontId="41" fillId="36" borderId="203" xfId="0" applyFont="1" applyFill="1" applyBorder="1" applyAlignment="1" applyProtection="1">
      <alignment horizontal="left" vertical="center" wrapText="1"/>
    </xf>
    <xf numFmtId="38" fontId="41" fillId="0" borderId="202" xfId="0" applyNumberFormat="1" applyFont="1" applyBorder="1" applyAlignment="1" applyProtection="1">
      <alignment horizontal="right" vertical="center" wrapText="1"/>
    </xf>
    <xf numFmtId="0" fontId="41" fillId="0" borderId="0" xfId="0" applyFont="1" applyFill="1" applyAlignment="1" applyProtection="1">
      <alignment horizontal="left" vertical="top"/>
    </xf>
    <xf numFmtId="49" fontId="52" fillId="0" borderId="0" xfId="0" applyNumberFormat="1" applyFont="1" applyFill="1" applyBorder="1" applyAlignment="1" applyProtection="1">
      <alignment horizontal="center" vertical="center"/>
    </xf>
    <xf numFmtId="0" fontId="52" fillId="0" borderId="0" xfId="0" applyFont="1" applyFill="1" applyBorder="1" applyAlignment="1" applyProtection="1">
      <alignment horizontal="left" vertical="center"/>
    </xf>
    <xf numFmtId="192" fontId="52" fillId="0" borderId="0" xfId="0" applyNumberFormat="1" applyFont="1" applyFill="1" applyBorder="1" applyAlignment="1" applyProtection="1">
      <alignment horizontal="left" vertical="center"/>
    </xf>
    <xf numFmtId="195" fontId="52" fillId="0" borderId="0" xfId="0" applyNumberFormat="1" applyFont="1" applyFill="1" applyBorder="1" applyAlignment="1" applyProtection="1">
      <alignment horizontal="left" vertical="center"/>
    </xf>
    <xf numFmtId="196" fontId="52" fillId="0" borderId="0" xfId="0" applyNumberFormat="1" applyFont="1" applyFill="1" applyBorder="1" applyAlignment="1" applyProtection="1">
      <alignment horizontal="left" vertical="center"/>
    </xf>
    <xf numFmtId="0" fontId="41" fillId="30" borderId="15" xfId="0" applyFont="1" applyFill="1" applyBorder="1" applyAlignment="1" applyProtection="1">
      <alignment horizontal="center" vertical="center"/>
    </xf>
    <xf numFmtId="0" fontId="41" fillId="27" borderId="3" xfId="0" applyFont="1" applyFill="1" applyBorder="1" applyAlignment="1" applyProtection="1">
      <alignment horizontal="center" vertical="center"/>
    </xf>
    <xf numFmtId="0" fontId="52" fillId="0" borderId="3" xfId="0" applyFont="1" applyBorder="1" applyAlignment="1" applyProtection="1">
      <alignment vertical="center"/>
      <protection locked="0"/>
    </xf>
    <xf numFmtId="0" fontId="41" fillId="0" borderId="0" xfId="0" applyFont="1" applyAlignment="1" applyProtection="1">
      <alignment vertical="center"/>
    </xf>
    <xf numFmtId="178" fontId="52" fillId="0" borderId="29" xfId="0" applyNumberFormat="1" applyFont="1" applyBorder="1" applyAlignment="1" applyProtection="1">
      <alignment horizontal="left" vertical="center"/>
      <protection locked="0"/>
    </xf>
    <xf numFmtId="0" fontId="52" fillId="0" borderId="3" xfId="0" applyFont="1" applyBorder="1" applyAlignment="1" applyProtection="1">
      <alignment vertical="center"/>
      <protection locked="0"/>
    </xf>
    <xf numFmtId="0" fontId="52" fillId="0" borderId="32" xfId="0" applyNumberFormat="1" applyFont="1" applyBorder="1" applyAlignment="1" applyProtection="1">
      <alignment horizontal="right" vertical="center"/>
      <protection locked="0"/>
    </xf>
    <xf numFmtId="178" fontId="52" fillId="0" borderId="212" xfId="0" applyNumberFormat="1" applyFont="1" applyBorder="1" applyAlignment="1" applyProtection="1">
      <alignment horizontal="left" vertical="center"/>
      <protection locked="0"/>
    </xf>
    <xf numFmtId="178" fontId="52" fillId="0" borderId="213" xfId="0" applyNumberFormat="1" applyFont="1" applyBorder="1" applyAlignment="1" applyProtection="1">
      <alignment horizontal="left" vertical="center"/>
      <protection locked="0"/>
    </xf>
    <xf numFmtId="0" fontId="52" fillId="0" borderId="3" xfId="0" applyFont="1" applyBorder="1" applyAlignment="1" applyProtection="1">
      <alignment vertical="center"/>
      <protection locked="0"/>
    </xf>
    <xf numFmtId="0" fontId="52" fillId="0" borderId="36" xfId="0" applyFont="1" applyBorder="1" applyAlignment="1" applyProtection="1">
      <alignment vertical="center"/>
      <protection locked="0"/>
    </xf>
    <xf numFmtId="178" fontId="52" fillId="0" borderId="37" xfId="0" applyNumberFormat="1" applyFont="1" applyBorder="1" applyAlignment="1" applyProtection="1">
      <alignment horizontal="left" vertical="center"/>
      <protection locked="0"/>
    </xf>
    <xf numFmtId="178" fontId="52" fillId="0" borderId="81" xfId="0" applyNumberFormat="1" applyFont="1" applyBorder="1" applyAlignment="1" applyProtection="1">
      <alignment horizontal="left" vertical="center"/>
      <protection locked="0"/>
    </xf>
    <xf numFmtId="178" fontId="52" fillId="0" borderId="100" xfId="0" applyNumberFormat="1" applyFont="1" applyBorder="1" applyAlignment="1" applyProtection="1">
      <alignment horizontal="left" vertical="center"/>
      <protection locked="0"/>
    </xf>
    <xf numFmtId="178" fontId="52" fillId="0" borderId="42" xfId="0" applyNumberFormat="1" applyFont="1" applyBorder="1" applyAlignment="1" applyProtection="1">
      <alignment horizontal="left" vertical="center"/>
      <protection locked="0"/>
    </xf>
    <xf numFmtId="49" fontId="52" fillId="0" borderId="98" xfId="0" applyNumberFormat="1" applyFont="1" applyFill="1" applyBorder="1" applyAlignment="1" applyProtection="1">
      <alignment horizontal="left" vertical="center"/>
      <protection locked="0"/>
    </xf>
    <xf numFmtId="0" fontId="53" fillId="0" borderId="32" xfId="0" applyFont="1" applyFill="1" applyBorder="1" applyAlignment="1" applyProtection="1">
      <alignment vertical="center"/>
      <protection locked="0"/>
    </xf>
    <xf numFmtId="0" fontId="55" fillId="0" borderId="0" xfId="0" applyFont="1" applyFill="1" applyAlignment="1" applyProtection="1">
      <alignment vertical="center"/>
    </xf>
    <xf numFmtId="0" fontId="42" fillId="0" borderId="0" xfId="0" applyFont="1" applyFill="1" applyAlignment="1" applyProtection="1">
      <alignment horizontal="left" vertical="center"/>
    </xf>
    <xf numFmtId="0" fontId="42" fillId="0" borderId="0" xfId="0" applyFont="1" applyFill="1" applyAlignment="1" applyProtection="1">
      <alignment horizontal="center" vertical="center"/>
    </xf>
    <xf numFmtId="0" fontId="52" fillId="0" borderId="37" xfId="0" applyFont="1" applyFill="1" applyBorder="1" applyAlignment="1" applyProtection="1">
      <alignment horizontal="left" vertical="center"/>
      <protection locked="0"/>
    </xf>
    <xf numFmtId="0" fontId="52" fillId="0" borderId="2" xfId="0" applyFont="1" applyFill="1" applyBorder="1" applyAlignment="1" applyProtection="1">
      <alignment horizontal="left" vertical="center"/>
      <protection locked="0"/>
    </xf>
    <xf numFmtId="0" fontId="52" fillId="0" borderId="103" xfId="0" applyFont="1" applyFill="1" applyBorder="1" applyAlignment="1" applyProtection="1">
      <alignment horizontal="left" vertical="center"/>
      <protection locked="0"/>
    </xf>
    <xf numFmtId="0" fontId="52" fillId="0" borderId="3" xfId="0" applyFont="1" applyFill="1" applyBorder="1" applyAlignment="1" applyProtection="1">
      <alignment horizontal="left" vertical="center"/>
      <protection locked="0"/>
    </xf>
    <xf numFmtId="0" fontId="52" fillId="0" borderId="29" xfId="0" applyFont="1" applyFill="1" applyBorder="1" applyAlignment="1" applyProtection="1">
      <alignment horizontal="left" vertical="center"/>
      <protection locked="0"/>
    </xf>
    <xf numFmtId="0" fontId="41" fillId="30" borderId="15" xfId="0" applyFont="1" applyFill="1" applyBorder="1" applyAlignment="1" applyProtection="1">
      <alignment horizontal="center" vertical="center"/>
    </xf>
    <xf numFmtId="0" fontId="41" fillId="30" borderId="3" xfId="0" applyFont="1" applyFill="1" applyBorder="1" applyAlignment="1" applyProtection="1">
      <alignment horizontal="center" vertical="center"/>
    </xf>
    <xf numFmtId="49" fontId="52" fillId="0" borderId="111" xfId="0" applyNumberFormat="1" applyFont="1" applyFill="1" applyBorder="1" applyAlignment="1" applyProtection="1">
      <alignment horizontal="left" vertical="center"/>
      <protection locked="0"/>
    </xf>
    <xf numFmtId="49" fontId="52" fillId="0" borderId="18" xfId="0" applyNumberFormat="1" applyFont="1" applyFill="1" applyBorder="1" applyAlignment="1" applyProtection="1">
      <alignment horizontal="left" vertical="center"/>
      <protection locked="0"/>
    </xf>
    <xf numFmtId="49" fontId="52" fillId="0" borderId="19" xfId="0" applyNumberFormat="1" applyFont="1" applyFill="1" applyBorder="1" applyAlignment="1" applyProtection="1">
      <alignment horizontal="left" vertical="center"/>
      <protection locked="0"/>
    </xf>
    <xf numFmtId="196" fontId="52" fillId="0" borderId="3" xfId="0" applyNumberFormat="1" applyFont="1" applyFill="1" applyBorder="1" applyAlignment="1" applyProtection="1">
      <alignment horizontal="left" vertical="center"/>
      <protection locked="0"/>
    </xf>
    <xf numFmtId="196" fontId="52" fillId="0" borderId="29" xfId="0" applyNumberFormat="1" applyFont="1" applyFill="1" applyBorder="1" applyAlignment="1" applyProtection="1">
      <alignment horizontal="left" vertical="center"/>
      <protection locked="0"/>
    </xf>
    <xf numFmtId="0" fontId="41" fillId="30" borderId="59" xfId="0" applyFont="1" applyFill="1" applyBorder="1" applyAlignment="1" applyProtection="1">
      <alignment horizontal="center" vertical="center"/>
    </xf>
    <xf numFmtId="0" fontId="41" fillId="30" borderId="30" xfId="0" applyFont="1" applyFill="1" applyBorder="1" applyAlignment="1" applyProtection="1">
      <alignment horizontal="center" vertical="center"/>
    </xf>
    <xf numFmtId="196" fontId="52" fillId="0" borderId="30" xfId="0" applyNumberFormat="1" applyFont="1" applyFill="1" applyBorder="1" applyAlignment="1" applyProtection="1">
      <alignment horizontal="left" vertical="center"/>
      <protection locked="0"/>
    </xf>
    <xf numFmtId="196" fontId="52" fillId="0" borderId="31" xfId="0" applyNumberFormat="1" applyFont="1" applyFill="1" applyBorder="1" applyAlignment="1" applyProtection="1">
      <alignment horizontal="left" vertical="center"/>
      <protection locked="0"/>
    </xf>
    <xf numFmtId="0" fontId="41" fillId="27" borderId="93" xfId="0" applyFont="1" applyFill="1" applyBorder="1" applyAlignment="1" applyProtection="1">
      <alignment horizontal="center" vertical="center" wrapText="1"/>
    </xf>
    <xf numFmtId="0" fontId="41" fillId="27" borderId="86" xfId="0" applyFont="1" applyFill="1" applyBorder="1" applyAlignment="1" applyProtection="1">
      <alignment horizontal="center" vertical="center" wrapText="1"/>
    </xf>
    <xf numFmtId="0" fontId="41" fillId="27" borderId="34"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wrapText="1"/>
    </xf>
    <xf numFmtId="0" fontId="41" fillId="27" borderId="47" xfId="0" applyFont="1" applyFill="1" applyBorder="1" applyAlignment="1" applyProtection="1">
      <alignment horizontal="center" vertical="center" wrapText="1"/>
    </xf>
    <xf numFmtId="0" fontId="41" fillId="27" borderId="99" xfId="0" applyFont="1" applyFill="1" applyBorder="1" applyAlignment="1" applyProtection="1">
      <alignment horizontal="center" vertical="center" wrapText="1"/>
    </xf>
    <xf numFmtId="0" fontId="41" fillId="27" borderId="36" xfId="0" applyFont="1" applyFill="1" applyBorder="1" applyAlignment="1" applyProtection="1">
      <alignment horizontal="center" vertical="center" wrapText="1"/>
    </xf>
    <xf numFmtId="0" fontId="41" fillId="27" borderId="90" xfId="0" applyFont="1" applyFill="1" applyBorder="1" applyAlignment="1" applyProtection="1">
      <alignment horizontal="center" vertical="center" wrapText="1"/>
    </xf>
    <xf numFmtId="0" fontId="41" fillId="27" borderId="83" xfId="0" applyFont="1" applyFill="1" applyBorder="1" applyAlignment="1" applyProtection="1">
      <alignment horizontal="center" vertical="center" wrapText="1"/>
    </xf>
    <xf numFmtId="0" fontId="41" fillId="35" borderId="74" xfId="0" applyFont="1" applyFill="1" applyBorder="1" applyAlignment="1" applyProtection="1">
      <alignment horizontal="center" vertical="center" wrapText="1"/>
    </xf>
    <xf numFmtId="0" fontId="41" fillId="35" borderId="14" xfId="0" applyFont="1" applyFill="1" applyBorder="1" applyAlignment="1" applyProtection="1">
      <alignment horizontal="center" vertical="center" wrapText="1"/>
    </xf>
    <xf numFmtId="0" fontId="41" fillId="35" borderId="28" xfId="0" applyFont="1" applyFill="1" applyBorder="1" applyAlignment="1" applyProtection="1">
      <alignment horizontal="center" vertical="center" wrapText="1"/>
    </xf>
    <xf numFmtId="0" fontId="41" fillId="35" borderId="16" xfId="0" applyFont="1" applyFill="1" applyBorder="1" applyAlignment="1" applyProtection="1">
      <alignment horizontal="center" vertical="center" wrapText="1"/>
    </xf>
    <xf numFmtId="0" fontId="41" fillId="35" borderId="14" xfId="0" applyFont="1" applyFill="1" applyBorder="1" applyAlignment="1" applyProtection="1">
      <alignment horizontal="center" vertical="center"/>
    </xf>
    <xf numFmtId="0" fontId="41" fillId="27" borderId="128" xfId="0" applyFont="1" applyFill="1" applyBorder="1" applyAlignment="1" applyProtection="1">
      <alignment horizontal="center" vertical="center"/>
    </xf>
    <xf numFmtId="0" fontId="41" fillId="27" borderId="129" xfId="0" applyFont="1" applyFill="1" applyBorder="1" applyAlignment="1" applyProtection="1">
      <alignment horizontal="center" vertical="center"/>
    </xf>
    <xf numFmtId="0" fontId="41" fillId="27" borderId="130" xfId="0" applyFont="1" applyFill="1" applyBorder="1" applyAlignment="1" applyProtection="1">
      <alignment horizontal="center" vertical="center"/>
    </xf>
    <xf numFmtId="190" fontId="41" fillId="27" borderId="93" xfId="0" applyNumberFormat="1" applyFont="1" applyFill="1" applyBorder="1" applyAlignment="1" applyProtection="1">
      <alignment horizontal="center" vertical="center" wrapText="1" shrinkToFit="1"/>
    </xf>
    <xf numFmtId="190" fontId="41" fillId="27" borderId="97" xfId="0" applyNumberFormat="1" applyFont="1" applyFill="1" applyBorder="1" applyAlignment="1" applyProtection="1">
      <alignment horizontal="center" vertical="center" wrapText="1" shrinkToFit="1"/>
    </xf>
    <xf numFmtId="190" fontId="41" fillId="27" borderId="48" xfId="0" applyNumberFormat="1" applyFont="1" applyFill="1" applyBorder="1" applyAlignment="1" applyProtection="1">
      <alignment horizontal="center" vertical="center" wrapText="1" shrinkToFit="1"/>
    </xf>
    <xf numFmtId="0" fontId="41" fillId="30" borderId="95" xfId="0" applyFont="1" applyFill="1" applyBorder="1" applyAlignment="1" applyProtection="1">
      <alignment horizontal="center" vertical="center"/>
    </xf>
    <xf numFmtId="0" fontId="41" fillId="30" borderId="96" xfId="0" applyFont="1" applyFill="1" applyBorder="1" applyAlignment="1" applyProtection="1">
      <alignment horizontal="center" vertical="center"/>
    </xf>
    <xf numFmtId="0" fontId="41" fillId="30" borderId="28" xfId="0" applyFont="1" applyFill="1" applyBorder="1" applyAlignment="1" applyProtection="1">
      <alignment horizontal="center" vertical="center"/>
    </xf>
    <xf numFmtId="0" fontId="41" fillId="30" borderId="16" xfId="0" applyFont="1" applyFill="1" applyBorder="1" applyAlignment="1" applyProtection="1">
      <alignment horizontal="center" vertical="center"/>
    </xf>
    <xf numFmtId="0" fontId="41" fillId="30" borderId="81" xfId="0" applyFont="1" applyFill="1" applyBorder="1" applyAlignment="1" applyProtection="1">
      <alignment horizontal="center" vertical="center"/>
    </xf>
    <xf numFmtId="0" fontId="41" fillId="30" borderId="38" xfId="0" applyFont="1" applyFill="1" applyBorder="1" applyAlignment="1" applyProtection="1">
      <alignment horizontal="center" vertical="center"/>
    </xf>
    <xf numFmtId="0" fontId="41" fillId="32" borderId="128" xfId="0" applyFont="1" applyFill="1" applyBorder="1" applyAlignment="1" applyProtection="1">
      <alignment horizontal="center" vertical="center" wrapText="1"/>
    </xf>
    <xf numFmtId="0" fontId="41" fillId="32" borderId="129" xfId="0" applyFont="1" applyFill="1" applyBorder="1" applyAlignment="1" applyProtection="1">
      <alignment horizontal="center" vertical="center" wrapText="1"/>
    </xf>
    <xf numFmtId="0" fontId="41" fillId="32" borderId="130" xfId="0" applyFont="1" applyFill="1" applyBorder="1" applyAlignment="1" applyProtection="1">
      <alignment horizontal="center" vertical="center" wrapText="1"/>
    </xf>
    <xf numFmtId="0" fontId="41" fillId="32" borderId="128" xfId="0" applyFont="1" applyFill="1" applyBorder="1" applyAlignment="1" applyProtection="1">
      <alignment horizontal="center" vertical="center"/>
    </xf>
    <xf numFmtId="0" fontId="41" fillId="32" borderId="129" xfId="0" applyFont="1" applyFill="1" applyBorder="1" applyAlignment="1" applyProtection="1">
      <alignment horizontal="center" vertical="center"/>
    </xf>
    <xf numFmtId="0" fontId="41" fillId="32" borderId="130" xfId="0" applyFont="1" applyFill="1" applyBorder="1" applyAlignment="1" applyProtection="1">
      <alignment horizontal="center" vertical="center"/>
    </xf>
    <xf numFmtId="0" fontId="36" fillId="0" borderId="33" xfId="0" applyFont="1" applyBorder="1" applyAlignment="1" applyProtection="1">
      <alignment horizontal="left" vertical="center" wrapText="1"/>
    </xf>
    <xf numFmtId="0" fontId="36" fillId="0" borderId="26" xfId="0" applyFont="1" applyBorder="1" applyAlignment="1" applyProtection="1">
      <alignment horizontal="left" vertical="center" wrapText="1"/>
    </xf>
    <xf numFmtId="0" fontId="36" fillId="0" borderId="14" xfId="0" applyFont="1" applyBorder="1" applyAlignment="1" applyProtection="1">
      <alignment horizontal="left" vertical="center" wrapText="1"/>
    </xf>
    <xf numFmtId="0" fontId="36" fillId="0" borderId="87" xfId="0" applyFont="1" applyBorder="1" applyAlignment="1" applyProtection="1">
      <alignment horizontal="left" vertical="center" wrapText="1"/>
    </xf>
    <xf numFmtId="0" fontId="36" fillId="0" borderId="0" xfId="0" applyFont="1" applyBorder="1" applyAlignment="1" applyProtection="1">
      <alignment horizontal="left" vertical="center" wrapText="1"/>
    </xf>
    <xf numFmtId="0" fontId="36" fillId="0" borderId="16" xfId="0" applyFont="1" applyBorder="1" applyAlignment="1" applyProtection="1">
      <alignment horizontal="left" vertical="center" wrapText="1"/>
    </xf>
    <xf numFmtId="0" fontId="36" fillId="0" borderId="40" xfId="0" applyFont="1" applyBorder="1" applyAlignment="1" applyProtection="1">
      <alignment horizontal="left" vertical="center" wrapText="1"/>
    </xf>
    <xf numFmtId="0" fontId="36" fillId="0" borderId="94" xfId="0" applyFont="1" applyBorder="1" applyAlignment="1" applyProtection="1">
      <alignment horizontal="left" vertical="center" wrapText="1"/>
    </xf>
    <xf numFmtId="0" fontId="36" fillId="0" borderId="38" xfId="0" applyFont="1" applyBorder="1" applyAlignment="1" applyProtection="1">
      <alignment horizontal="left" vertical="center" wrapText="1"/>
    </xf>
    <xf numFmtId="0" fontId="41" fillId="36" borderId="152" xfId="0" applyFont="1" applyFill="1" applyBorder="1" applyAlignment="1" applyProtection="1">
      <alignment horizontal="center" vertical="center"/>
    </xf>
    <xf numFmtId="0" fontId="41" fillId="36" borderId="75" xfId="0" applyFont="1" applyFill="1" applyBorder="1" applyAlignment="1" applyProtection="1">
      <alignment horizontal="center" vertical="center"/>
    </xf>
    <xf numFmtId="0" fontId="41" fillId="36" borderId="76" xfId="0" applyFont="1" applyFill="1" applyBorder="1" applyAlignment="1" applyProtection="1">
      <alignment horizontal="center" vertical="center"/>
    </xf>
    <xf numFmtId="0" fontId="41" fillId="36" borderId="77" xfId="0" applyFont="1" applyFill="1" applyBorder="1" applyAlignment="1" applyProtection="1">
      <alignment horizontal="center" vertical="center"/>
    </xf>
    <xf numFmtId="0" fontId="41" fillId="36" borderId="78" xfId="0" applyFont="1" applyFill="1" applyBorder="1" applyAlignment="1" applyProtection="1">
      <alignment horizontal="center" vertical="center"/>
    </xf>
    <xf numFmtId="0" fontId="41" fillId="36" borderId="79" xfId="0" applyFont="1" applyFill="1" applyBorder="1" applyAlignment="1" applyProtection="1">
      <alignment horizontal="center" vertical="center"/>
    </xf>
    <xf numFmtId="0" fontId="41" fillId="36" borderId="80" xfId="0" applyFont="1" applyFill="1" applyBorder="1" applyAlignment="1" applyProtection="1">
      <alignment horizontal="center" vertical="center"/>
    </xf>
    <xf numFmtId="0" fontId="41" fillId="36" borderId="55" xfId="0" applyFont="1" applyFill="1" applyBorder="1" applyAlignment="1" applyProtection="1">
      <alignment horizontal="center" vertical="center"/>
    </xf>
    <xf numFmtId="0" fontId="41" fillId="36" borderId="35" xfId="0" applyFont="1" applyFill="1" applyBorder="1" applyAlignment="1" applyProtection="1">
      <alignment horizontal="center" vertical="center"/>
    </xf>
    <xf numFmtId="0" fontId="41" fillId="35" borderId="15" xfId="0" applyFont="1" applyFill="1" applyBorder="1" applyAlignment="1" applyProtection="1">
      <alignment horizontal="center" vertical="center" wrapText="1"/>
    </xf>
    <xf numFmtId="0" fontId="41" fillId="35" borderId="3" xfId="0" applyFont="1" applyFill="1" applyBorder="1" applyAlignment="1" applyProtection="1">
      <alignment horizontal="center" vertical="center" wrapText="1"/>
    </xf>
    <xf numFmtId="192" fontId="52" fillId="0" borderId="3" xfId="0" applyNumberFormat="1" applyFont="1" applyFill="1" applyBorder="1" applyAlignment="1" applyProtection="1">
      <alignment horizontal="left" vertical="center"/>
      <protection locked="0"/>
    </xf>
    <xf numFmtId="192" fontId="52" fillId="0" borderId="29" xfId="0" applyNumberFormat="1" applyFont="1" applyFill="1" applyBorder="1" applyAlignment="1" applyProtection="1">
      <alignment horizontal="left" vertical="center"/>
      <protection locked="0"/>
    </xf>
    <xf numFmtId="198" fontId="52" fillId="0" borderId="37" xfId="0" applyNumberFormat="1" applyFont="1" applyFill="1" applyBorder="1" applyAlignment="1" applyProtection="1">
      <alignment horizontal="left" vertical="center"/>
      <protection locked="0"/>
    </xf>
    <xf numFmtId="198" fontId="52" fillId="0" borderId="2" xfId="0" applyNumberFormat="1" applyFont="1" applyFill="1" applyBorder="1" applyAlignment="1" applyProtection="1">
      <alignment horizontal="left" vertical="center"/>
      <protection locked="0"/>
    </xf>
    <xf numFmtId="198" fontId="52" fillId="0" borderId="103" xfId="0" applyNumberFormat="1" applyFont="1" applyFill="1" applyBorder="1" applyAlignment="1" applyProtection="1">
      <alignment horizontal="left" vertical="center"/>
      <protection locked="0"/>
    </xf>
    <xf numFmtId="0" fontId="41" fillId="30" borderId="60" xfId="0" applyFont="1" applyFill="1" applyBorder="1" applyAlignment="1" applyProtection="1">
      <alignment horizontal="center" vertical="center"/>
    </xf>
    <xf numFmtId="0" fontId="41" fillId="30" borderId="47" xfId="0" applyFont="1" applyFill="1" applyBorder="1" applyAlignment="1" applyProtection="1">
      <alignment horizontal="center" vertical="center"/>
    </xf>
    <xf numFmtId="0" fontId="41" fillId="30" borderId="15" xfId="0" applyFont="1" applyFill="1" applyBorder="1" applyAlignment="1" applyProtection="1">
      <alignment horizontal="center" vertical="center" wrapText="1"/>
    </xf>
    <xf numFmtId="0" fontId="41" fillId="35" borderId="152" xfId="0" applyFont="1" applyFill="1" applyBorder="1" applyAlignment="1" applyProtection="1">
      <alignment horizontal="center" vertical="center" wrapText="1"/>
    </xf>
    <xf numFmtId="0" fontId="41" fillId="35" borderId="61" xfId="0" applyFont="1" applyFill="1" applyBorder="1" applyAlignment="1" applyProtection="1">
      <alignment horizontal="center" vertical="center" wrapText="1"/>
    </xf>
    <xf numFmtId="0" fontId="52" fillId="0" borderId="108" xfId="0" applyFont="1" applyFill="1" applyBorder="1" applyAlignment="1" applyProtection="1">
      <alignment horizontal="left" vertical="center" wrapText="1"/>
      <protection locked="0"/>
    </xf>
    <xf numFmtId="0" fontId="52" fillId="0" borderId="23" xfId="0" applyFont="1" applyFill="1" applyBorder="1" applyAlignment="1" applyProtection="1">
      <alignment horizontal="left" vertical="center" wrapText="1"/>
      <protection locked="0"/>
    </xf>
    <xf numFmtId="0" fontId="52" fillId="0" borderId="109" xfId="0" applyFont="1" applyFill="1" applyBorder="1" applyAlignment="1" applyProtection="1">
      <alignment horizontal="left" vertical="center" wrapText="1"/>
      <protection locked="0"/>
    </xf>
    <xf numFmtId="178" fontId="46" fillId="32" borderId="42" xfId="0" applyNumberFormat="1" applyFont="1" applyFill="1" applyBorder="1" applyAlignment="1" applyProtection="1">
      <alignment horizontal="right" vertical="center"/>
    </xf>
    <xf numFmtId="178" fontId="46" fillId="32" borderId="41" xfId="0" applyNumberFormat="1" applyFont="1" applyFill="1" applyBorder="1" applyAlignment="1" applyProtection="1">
      <alignment horizontal="right" vertical="center"/>
    </xf>
    <xf numFmtId="0" fontId="41" fillId="37" borderId="110" xfId="0" applyFont="1" applyFill="1" applyBorder="1" applyAlignment="1" applyProtection="1">
      <alignment horizontal="left" vertical="center"/>
    </xf>
    <xf numFmtId="0" fontId="41" fillId="37" borderId="18" xfId="0" applyFont="1" applyFill="1" applyBorder="1" applyAlignment="1" applyProtection="1">
      <alignment horizontal="left" vertical="center"/>
    </xf>
    <xf numFmtId="0" fontId="41" fillId="37" borderId="149" xfId="0" applyFont="1" applyFill="1" applyBorder="1" applyAlignment="1" applyProtection="1">
      <alignment horizontal="left" vertical="center"/>
    </xf>
    <xf numFmtId="0" fontId="52" fillId="0" borderId="112" xfId="0" applyFont="1" applyFill="1" applyBorder="1" applyAlignment="1" applyProtection="1">
      <alignment horizontal="left" vertical="center" wrapText="1"/>
      <protection locked="0"/>
    </xf>
    <xf numFmtId="0" fontId="52" fillId="0" borderId="62" xfId="0" applyFont="1" applyFill="1" applyBorder="1" applyAlignment="1" applyProtection="1">
      <alignment horizontal="left" vertical="center" wrapText="1"/>
      <protection locked="0"/>
    </xf>
    <xf numFmtId="0" fontId="52" fillId="0" borderId="113" xfId="0" applyFont="1" applyFill="1" applyBorder="1" applyAlignment="1" applyProtection="1">
      <alignment horizontal="left" vertical="center" wrapText="1"/>
      <protection locked="0"/>
    </xf>
    <xf numFmtId="0" fontId="45" fillId="32" borderId="80" xfId="0" applyFont="1" applyFill="1" applyBorder="1" applyAlignment="1" applyProtection="1">
      <alignment horizontal="left" vertical="center"/>
    </xf>
    <xf numFmtId="0" fontId="45" fillId="32" borderId="55" xfId="0" applyFont="1" applyFill="1" applyBorder="1" applyAlignment="1" applyProtection="1">
      <alignment horizontal="left" vertical="center"/>
    </xf>
    <xf numFmtId="0" fontId="45" fillId="32" borderId="41" xfId="0" applyFont="1" applyFill="1" applyBorder="1" applyAlignment="1" applyProtection="1">
      <alignment horizontal="left" vertical="center"/>
    </xf>
    <xf numFmtId="0" fontId="41" fillId="30" borderId="100" xfId="0" applyFont="1" applyFill="1" applyBorder="1" applyAlignment="1" applyProtection="1">
      <alignment horizontal="center" vertical="center"/>
    </xf>
    <xf numFmtId="0" fontId="41" fillId="30" borderId="36" xfId="0" applyFont="1" applyFill="1" applyBorder="1" applyAlignment="1" applyProtection="1">
      <alignment horizontal="center" vertical="center"/>
    </xf>
    <xf numFmtId="0" fontId="41" fillId="38" borderId="37" xfId="0" applyFont="1" applyFill="1" applyBorder="1" applyAlignment="1" applyProtection="1">
      <alignment horizontal="left" vertical="center"/>
    </xf>
    <xf numFmtId="0" fontId="41" fillId="38" borderId="2" xfId="0" applyFont="1" applyFill="1" applyBorder="1" applyAlignment="1" applyProtection="1">
      <alignment horizontal="left" vertical="center"/>
    </xf>
    <xf numFmtId="0" fontId="41" fillId="38" borderId="103" xfId="0" applyFont="1" applyFill="1" applyBorder="1" applyAlignment="1" applyProtection="1">
      <alignment horizontal="left" vertical="center"/>
    </xf>
    <xf numFmtId="196" fontId="52" fillId="0" borderId="37" xfId="0" applyNumberFormat="1" applyFont="1" applyFill="1" applyBorder="1" applyAlignment="1" applyProtection="1">
      <alignment horizontal="left" vertical="center"/>
      <protection locked="0"/>
    </xf>
    <xf numFmtId="196" fontId="52" fillId="0" borderId="2" xfId="0" applyNumberFormat="1" applyFont="1" applyFill="1" applyBorder="1" applyAlignment="1" applyProtection="1">
      <alignment horizontal="left" vertical="center"/>
      <protection locked="0"/>
    </xf>
    <xf numFmtId="196" fontId="52" fillId="0" borderId="103" xfId="0" applyNumberFormat="1" applyFont="1" applyFill="1" applyBorder="1" applyAlignment="1" applyProtection="1">
      <alignment horizontal="left" vertical="center"/>
      <protection locked="0"/>
    </xf>
    <xf numFmtId="0" fontId="41" fillId="30" borderId="110" xfId="0" applyFont="1" applyFill="1" applyBorder="1" applyAlignment="1" applyProtection="1">
      <alignment horizontal="center" vertical="center"/>
    </xf>
    <xf numFmtId="0" fontId="41" fillId="30" borderId="18" xfId="0" applyFont="1" applyFill="1" applyBorder="1" applyAlignment="1" applyProtection="1">
      <alignment horizontal="center" vertical="center"/>
    </xf>
    <xf numFmtId="0" fontId="41" fillId="30" borderId="19" xfId="0" applyFont="1" applyFill="1" applyBorder="1" applyAlignment="1" applyProtection="1">
      <alignment horizontal="center" vertical="center"/>
    </xf>
    <xf numFmtId="0" fontId="41" fillId="37" borderId="100" xfId="0" applyFont="1" applyFill="1" applyBorder="1" applyAlignment="1" applyProtection="1">
      <alignment horizontal="left" vertical="center"/>
    </xf>
    <xf numFmtId="0" fontId="41" fillId="37" borderId="2" xfId="0" applyFont="1" applyFill="1" applyBorder="1" applyAlignment="1" applyProtection="1">
      <alignment horizontal="left" vertical="center"/>
    </xf>
    <xf numFmtId="0" fontId="41" fillId="37" borderId="103" xfId="0" applyFont="1" applyFill="1" applyBorder="1" applyAlignment="1" applyProtection="1">
      <alignment horizontal="left" vertical="center"/>
    </xf>
    <xf numFmtId="0" fontId="36" fillId="0" borderId="33" xfId="0" applyFont="1" applyFill="1" applyBorder="1" applyAlignment="1" applyProtection="1">
      <alignment horizontal="left" vertical="center" wrapText="1"/>
    </xf>
    <xf numFmtId="0" fontId="36" fillId="0" borderId="26" xfId="0" applyFont="1" applyFill="1" applyBorder="1" applyAlignment="1" applyProtection="1">
      <alignment horizontal="left" vertical="center" wrapText="1"/>
    </xf>
    <xf numFmtId="0" fontId="36" fillId="0" borderId="14" xfId="0" applyFont="1" applyFill="1" applyBorder="1" applyAlignment="1" applyProtection="1">
      <alignment horizontal="left" vertical="center" wrapText="1"/>
    </xf>
    <xf numFmtId="0" fontId="36" fillId="0" borderId="87"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16" xfId="0" applyFont="1" applyFill="1" applyBorder="1" applyAlignment="1" applyProtection="1">
      <alignment horizontal="left" vertical="center" wrapText="1"/>
    </xf>
    <xf numFmtId="0" fontId="36" fillId="0" borderId="40" xfId="0" applyFont="1" applyFill="1" applyBorder="1" applyAlignment="1" applyProtection="1">
      <alignment horizontal="left" vertical="center" wrapText="1"/>
    </xf>
    <xf numFmtId="0" fontId="36" fillId="0" borderId="94" xfId="0" applyFont="1" applyFill="1" applyBorder="1" applyAlignment="1" applyProtection="1">
      <alignment horizontal="left" vertical="center" wrapText="1"/>
    </xf>
    <xf numFmtId="0" fontId="36" fillId="0" borderId="38" xfId="0" applyFont="1" applyFill="1" applyBorder="1" applyAlignment="1" applyProtection="1">
      <alignment horizontal="left" vertical="center" wrapText="1"/>
    </xf>
    <xf numFmtId="0" fontId="41" fillId="30" borderId="100" xfId="0" applyFont="1" applyFill="1" applyBorder="1" applyAlignment="1" applyProtection="1">
      <alignment horizontal="center" vertical="center" wrapText="1"/>
    </xf>
    <xf numFmtId="0" fontId="41" fillId="30" borderId="36" xfId="0" applyFont="1" applyFill="1" applyBorder="1" applyAlignment="1" applyProtection="1">
      <alignment horizontal="center" vertical="center" wrapText="1"/>
    </xf>
    <xf numFmtId="0" fontId="41" fillId="38" borderId="111" xfId="0" applyFont="1" applyFill="1" applyBorder="1" applyAlignment="1" applyProtection="1">
      <alignment horizontal="left" vertical="center"/>
    </xf>
    <xf numFmtId="0" fontId="41" fillId="38" borderId="19" xfId="0" applyFont="1" applyFill="1" applyBorder="1" applyAlignment="1" applyProtection="1">
      <alignment horizontal="left" vertical="center"/>
    </xf>
    <xf numFmtId="198" fontId="52" fillId="0" borderId="3" xfId="0" applyNumberFormat="1" applyFont="1" applyFill="1" applyBorder="1" applyAlignment="1" applyProtection="1">
      <alignment horizontal="left" vertical="center"/>
      <protection locked="0"/>
    </xf>
    <xf numFmtId="198" fontId="52" fillId="0" borderId="29" xfId="0" applyNumberFormat="1" applyFont="1" applyFill="1" applyBorder="1" applyAlignment="1" applyProtection="1">
      <alignment horizontal="left" vertical="center"/>
      <protection locked="0"/>
    </xf>
    <xf numFmtId="178" fontId="46" fillId="32" borderId="107" xfId="0" applyNumberFormat="1" applyFont="1" applyFill="1" applyBorder="1" applyAlignment="1" applyProtection="1">
      <alignment horizontal="right" vertical="center"/>
    </xf>
    <xf numFmtId="178" fontId="46" fillId="32" borderId="106" xfId="0" applyNumberFormat="1" applyFont="1" applyFill="1" applyBorder="1" applyAlignment="1" applyProtection="1">
      <alignment horizontal="right" vertical="center"/>
    </xf>
    <xf numFmtId="0" fontId="41" fillId="36" borderId="146" xfId="0" applyFont="1" applyFill="1" applyBorder="1" applyAlignment="1" applyProtection="1">
      <alignment horizontal="center" vertical="center"/>
    </xf>
    <xf numFmtId="0" fontId="41" fillId="36" borderId="147" xfId="0" applyFont="1" applyFill="1" applyBorder="1" applyAlignment="1" applyProtection="1">
      <alignment horizontal="center" vertical="center"/>
    </xf>
    <xf numFmtId="0" fontId="41" fillId="36" borderId="148" xfId="0" applyFont="1" applyFill="1" applyBorder="1" applyAlignment="1" applyProtection="1">
      <alignment horizontal="center" vertical="center"/>
    </xf>
    <xf numFmtId="188" fontId="46" fillId="32" borderId="151" xfId="0" applyNumberFormat="1" applyFont="1" applyFill="1" applyBorder="1" applyAlignment="1" applyProtection="1">
      <alignment horizontal="right" vertical="center"/>
    </xf>
    <xf numFmtId="188" fontId="46" fillId="32" borderId="148" xfId="0" applyNumberFormat="1" applyFont="1" applyFill="1" applyBorder="1" applyAlignment="1" applyProtection="1">
      <alignment horizontal="right" vertical="center"/>
    </xf>
    <xf numFmtId="0" fontId="41" fillId="36" borderId="143" xfId="0" applyFont="1" applyFill="1" applyBorder="1" applyAlignment="1" applyProtection="1">
      <alignment horizontal="center" vertical="center"/>
    </xf>
    <xf numFmtId="0" fontId="41" fillId="36" borderId="144" xfId="0" applyFont="1" applyFill="1" applyBorder="1" applyAlignment="1" applyProtection="1">
      <alignment horizontal="center" vertical="center"/>
    </xf>
    <xf numFmtId="0" fontId="41" fillId="36" borderId="145" xfId="0" applyFont="1" applyFill="1" applyBorder="1" applyAlignment="1" applyProtection="1">
      <alignment horizontal="center" vertical="center"/>
    </xf>
    <xf numFmtId="178" fontId="46" fillId="32" borderId="150" xfId="0" applyNumberFormat="1" applyFont="1" applyFill="1" applyBorder="1" applyAlignment="1" applyProtection="1">
      <alignment horizontal="right" vertical="center"/>
    </xf>
    <xf numFmtId="178" fontId="46" fillId="32" borderId="145" xfId="0" applyNumberFormat="1" applyFont="1" applyFill="1" applyBorder="1" applyAlignment="1" applyProtection="1">
      <alignment horizontal="right" vertical="center"/>
    </xf>
    <xf numFmtId="0" fontId="55" fillId="0" borderId="0" xfId="0" applyFont="1" applyFill="1" applyAlignment="1" applyProtection="1">
      <alignment horizontal="left" vertical="center"/>
    </xf>
    <xf numFmtId="0" fontId="41" fillId="30" borderId="80" xfId="0" applyFont="1" applyFill="1" applyBorder="1" applyAlignment="1" applyProtection="1">
      <alignment horizontal="center" vertical="center"/>
    </xf>
    <xf numFmtId="0" fontId="41" fillId="30" borderId="41" xfId="0" applyFont="1" applyFill="1" applyBorder="1" applyAlignment="1" applyProtection="1">
      <alignment horizontal="center" vertical="center"/>
    </xf>
    <xf numFmtId="0" fontId="41" fillId="38" borderId="42" xfId="0" applyFont="1" applyFill="1" applyBorder="1" applyAlignment="1" applyProtection="1">
      <alignment horizontal="left" vertical="center"/>
    </xf>
    <xf numFmtId="0" fontId="41" fillId="38" borderId="55" xfId="0" applyFont="1" applyFill="1" applyBorder="1" applyAlignment="1" applyProtection="1">
      <alignment horizontal="left" vertical="center"/>
    </xf>
    <xf numFmtId="0" fontId="41" fillId="38" borderId="35" xfId="0" applyFont="1" applyFill="1" applyBorder="1" applyAlignment="1" applyProtection="1">
      <alignment horizontal="left" vertical="center"/>
    </xf>
    <xf numFmtId="0" fontId="41" fillId="36" borderId="125" xfId="0" applyFont="1" applyFill="1" applyBorder="1" applyAlignment="1" applyProtection="1">
      <alignment horizontal="center" vertical="center" wrapText="1"/>
    </xf>
    <xf numFmtId="0" fontId="41" fillId="36" borderId="58" xfId="0" applyFont="1" applyFill="1" applyBorder="1" applyAlignment="1" applyProtection="1">
      <alignment horizontal="center" vertical="center" wrapText="1"/>
    </xf>
    <xf numFmtId="0" fontId="41" fillId="36" borderId="106" xfId="0" applyFont="1" applyFill="1" applyBorder="1" applyAlignment="1" applyProtection="1">
      <alignment horizontal="center" vertical="center" wrapText="1"/>
    </xf>
    <xf numFmtId="0" fontId="52" fillId="0" borderId="74" xfId="0" applyFont="1" applyFill="1" applyBorder="1" applyAlignment="1" applyProtection="1">
      <alignment horizontal="left" vertical="center" wrapText="1"/>
      <protection locked="0"/>
    </xf>
    <xf numFmtId="0" fontId="52" fillId="0" borderId="26" xfId="0" applyFont="1" applyFill="1" applyBorder="1" applyAlignment="1" applyProtection="1">
      <alignment horizontal="left" vertical="center" wrapText="1"/>
      <protection locked="0"/>
    </xf>
    <xf numFmtId="0" fontId="52" fillId="0" borderId="14" xfId="0" applyFont="1" applyFill="1" applyBorder="1" applyAlignment="1" applyProtection="1">
      <alignment horizontal="left" vertical="center" wrapText="1"/>
      <protection locked="0"/>
    </xf>
    <xf numFmtId="0" fontId="41" fillId="38" borderId="3" xfId="0" applyFont="1" applyFill="1" applyBorder="1" applyAlignment="1" applyProtection="1">
      <alignment horizontal="left" vertical="center"/>
    </xf>
    <xf numFmtId="0" fontId="41" fillId="38" borderId="29" xfId="0" applyFont="1" applyFill="1" applyBorder="1" applyAlignment="1" applyProtection="1">
      <alignment horizontal="left" vertical="center"/>
    </xf>
    <xf numFmtId="188" fontId="46" fillId="32" borderId="105" xfId="0" applyNumberFormat="1" applyFont="1" applyFill="1" applyBorder="1" applyAlignment="1" applyProtection="1">
      <alignment horizontal="right" vertical="center"/>
    </xf>
    <xf numFmtId="188" fontId="46" fillId="32" borderId="104" xfId="0" applyNumberFormat="1" applyFont="1" applyFill="1" applyBorder="1" applyAlignment="1" applyProtection="1">
      <alignment horizontal="right" vertical="center"/>
    </xf>
    <xf numFmtId="0" fontId="52" fillId="0" borderId="101" xfId="0" applyFont="1" applyFill="1" applyBorder="1" applyAlignment="1" applyProtection="1">
      <alignment horizontal="left" vertical="center" wrapText="1"/>
      <protection locked="0"/>
    </xf>
    <xf numFmtId="0" fontId="52" fillId="0" borderId="25" xfId="0" applyFont="1" applyFill="1" applyBorder="1" applyAlignment="1" applyProtection="1">
      <alignment horizontal="left" vertical="center" wrapText="1"/>
      <protection locked="0"/>
    </xf>
    <xf numFmtId="0" fontId="52" fillId="0" borderId="102" xfId="0" applyFont="1" applyFill="1" applyBorder="1" applyAlignment="1" applyProtection="1">
      <alignment horizontal="left" vertical="center" wrapText="1"/>
      <protection locked="0"/>
    </xf>
    <xf numFmtId="38" fontId="46" fillId="32" borderId="107" xfId="80" applyFont="1" applyFill="1" applyBorder="1" applyAlignment="1" applyProtection="1">
      <alignment horizontal="right" vertical="center"/>
    </xf>
    <xf numFmtId="38" fontId="46" fillId="32" borderId="106" xfId="80" applyFont="1" applyFill="1" applyBorder="1" applyAlignment="1" applyProtection="1">
      <alignment horizontal="right" vertical="center"/>
    </xf>
    <xf numFmtId="38" fontId="46" fillId="32" borderId="99" xfId="80" applyFont="1" applyFill="1" applyBorder="1" applyAlignment="1" applyProtection="1">
      <alignment horizontal="right" vertical="center"/>
    </xf>
    <xf numFmtId="38" fontId="46" fillId="32" borderId="96" xfId="80" applyFont="1" applyFill="1" applyBorder="1" applyAlignment="1" applyProtection="1">
      <alignment horizontal="right" vertical="center"/>
    </xf>
    <xf numFmtId="38" fontId="46" fillId="32" borderId="87" xfId="80" applyFont="1" applyFill="1" applyBorder="1" applyAlignment="1" applyProtection="1">
      <alignment horizontal="right" vertical="center"/>
    </xf>
    <xf numFmtId="38" fontId="46" fillId="32" borderId="16" xfId="80" applyFont="1" applyFill="1" applyBorder="1" applyAlignment="1" applyProtection="1">
      <alignment horizontal="right" vertical="center"/>
    </xf>
    <xf numFmtId="38" fontId="46" fillId="32" borderId="30" xfId="80" applyFont="1" applyFill="1" applyBorder="1" applyAlignment="1" applyProtection="1">
      <alignment horizontal="right" vertical="center"/>
    </xf>
    <xf numFmtId="0" fontId="55" fillId="0" borderId="27" xfId="0" applyFont="1" applyFill="1" applyBorder="1" applyAlignment="1" applyProtection="1">
      <alignment horizontal="left" vertical="center"/>
    </xf>
    <xf numFmtId="38" fontId="46" fillId="32" borderId="42" xfId="80" applyFont="1" applyFill="1" applyBorder="1" applyAlignment="1" applyProtection="1">
      <alignment horizontal="right" vertical="center"/>
    </xf>
    <xf numFmtId="38" fontId="46" fillId="32" borderId="41" xfId="80" applyFont="1" applyFill="1" applyBorder="1" applyAlignment="1" applyProtection="1">
      <alignment horizontal="right" vertical="center"/>
    </xf>
    <xf numFmtId="0" fontId="41" fillId="37" borderId="94" xfId="0" applyFont="1" applyFill="1" applyBorder="1" applyAlignment="1" applyProtection="1">
      <alignment horizontal="left" vertical="center"/>
    </xf>
    <xf numFmtId="0" fontId="41" fillId="37" borderId="34" xfId="0" applyFont="1" applyFill="1" applyBorder="1" applyAlignment="1" applyProtection="1">
      <alignment horizontal="left" vertical="center"/>
    </xf>
    <xf numFmtId="0" fontId="41" fillId="36" borderId="59" xfId="0" applyFont="1" applyFill="1" applyBorder="1" applyAlignment="1" applyProtection="1">
      <alignment horizontal="center" vertical="center"/>
    </xf>
    <xf numFmtId="0" fontId="41" fillId="36" borderId="30" xfId="0" applyFont="1" applyFill="1" applyBorder="1" applyAlignment="1" applyProtection="1">
      <alignment horizontal="center" vertical="center"/>
    </xf>
    <xf numFmtId="0" fontId="41" fillId="36" borderId="28" xfId="0" applyFont="1" applyFill="1" applyBorder="1" applyAlignment="1" applyProtection="1">
      <alignment horizontal="center" vertical="center"/>
    </xf>
    <xf numFmtId="0" fontId="41" fillId="36" borderId="0" xfId="0" applyFont="1" applyFill="1" applyBorder="1" applyAlignment="1" applyProtection="1">
      <alignment horizontal="center" vertical="center"/>
    </xf>
    <xf numFmtId="0" fontId="41" fillId="36" borderId="16" xfId="0" applyFont="1" applyFill="1" applyBorder="1" applyAlignment="1" applyProtection="1">
      <alignment horizontal="center" vertical="center"/>
    </xf>
    <xf numFmtId="10" fontId="53" fillId="0" borderId="37" xfId="0" applyNumberFormat="1" applyFont="1" applyBorder="1" applyAlignment="1" applyProtection="1">
      <alignment horizontal="right" vertical="center"/>
      <protection locked="0"/>
    </xf>
    <xf numFmtId="10" fontId="53" fillId="0" borderId="36" xfId="0" applyNumberFormat="1" applyFont="1" applyBorder="1" applyAlignment="1" applyProtection="1">
      <alignment horizontal="right" vertical="center"/>
      <protection locked="0"/>
    </xf>
    <xf numFmtId="0" fontId="41" fillId="36" borderId="15" xfId="0" applyFont="1" applyFill="1" applyBorder="1" applyAlignment="1" applyProtection="1">
      <alignment horizontal="center" vertical="center"/>
    </xf>
    <xf numFmtId="0" fontId="41" fillId="36" borderId="3" xfId="0" applyFont="1" applyFill="1" applyBorder="1" applyAlignment="1" applyProtection="1">
      <alignment horizontal="center" vertical="center"/>
    </xf>
    <xf numFmtId="178" fontId="46" fillId="32" borderId="37" xfId="0" applyNumberFormat="1" applyFont="1" applyFill="1" applyBorder="1" applyAlignment="1" applyProtection="1">
      <alignment horizontal="right" vertical="center"/>
    </xf>
    <xf numFmtId="178" fontId="46" fillId="32" borderId="36" xfId="0" applyNumberFormat="1" applyFont="1" applyFill="1" applyBorder="1" applyAlignment="1" applyProtection="1">
      <alignment horizontal="right" vertical="center"/>
    </xf>
    <xf numFmtId="176" fontId="53" fillId="0" borderId="37" xfId="0" applyNumberFormat="1" applyFont="1" applyBorder="1" applyAlignment="1" applyProtection="1">
      <alignment horizontal="right" vertical="center"/>
      <protection locked="0"/>
    </xf>
    <xf numFmtId="176" fontId="53" fillId="0" borderId="36" xfId="0" applyNumberFormat="1" applyFont="1" applyBorder="1" applyAlignment="1" applyProtection="1">
      <alignment horizontal="right" vertical="center"/>
      <protection locked="0"/>
    </xf>
    <xf numFmtId="0" fontId="41" fillId="36" borderId="81" xfId="0" applyFont="1" applyFill="1" applyBorder="1" applyAlignment="1" applyProtection="1">
      <alignment horizontal="center" vertical="center"/>
    </xf>
    <xf numFmtId="0" fontId="41" fillId="36" borderId="94" xfId="0" applyFont="1" applyFill="1" applyBorder="1" applyAlignment="1" applyProtection="1">
      <alignment horizontal="center" vertical="center"/>
    </xf>
    <xf numFmtId="0" fontId="41" fillId="36" borderId="38" xfId="0" applyFont="1" applyFill="1" applyBorder="1" applyAlignment="1" applyProtection="1">
      <alignment horizontal="center" vertical="center"/>
    </xf>
    <xf numFmtId="188" fontId="46" fillId="32" borderId="40" xfId="0" applyNumberFormat="1" applyFont="1" applyFill="1" applyBorder="1" applyAlignment="1" applyProtection="1">
      <alignment horizontal="right" vertical="center"/>
    </xf>
    <xf numFmtId="188" fontId="46" fillId="32" borderId="38" xfId="0" applyNumberFormat="1" applyFont="1" applyFill="1" applyBorder="1" applyAlignment="1" applyProtection="1">
      <alignment horizontal="right" vertical="center"/>
    </xf>
    <xf numFmtId="178" fontId="46" fillId="32" borderId="87" xfId="0" applyNumberFormat="1" applyFont="1" applyFill="1" applyBorder="1" applyAlignment="1" applyProtection="1">
      <alignment horizontal="right" vertical="center"/>
    </xf>
    <xf numFmtId="178" fontId="46" fillId="32" borderId="96" xfId="0" applyNumberFormat="1" applyFont="1" applyFill="1" applyBorder="1" applyAlignment="1" applyProtection="1">
      <alignment horizontal="right" vertical="center"/>
    </xf>
    <xf numFmtId="0" fontId="41" fillId="36" borderId="58" xfId="0" applyFont="1" applyFill="1" applyBorder="1" applyAlignment="1" applyProtection="1">
      <alignment horizontal="center" vertical="center"/>
    </xf>
    <xf numFmtId="0" fontId="41" fillId="36" borderId="106" xfId="0" applyFont="1" applyFill="1" applyBorder="1" applyAlignment="1" applyProtection="1">
      <alignment horizontal="center" vertical="center"/>
    </xf>
    <xf numFmtId="0" fontId="41" fillId="36" borderId="95" xfId="0" applyFont="1" applyFill="1" applyBorder="1" applyAlignment="1" applyProtection="1">
      <alignment horizontal="center" vertical="center"/>
    </xf>
    <xf numFmtId="0" fontId="41" fillId="36" borderId="57" xfId="0" applyFont="1" applyFill="1" applyBorder="1" applyAlignment="1" applyProtection="1">
      <alignment horizontal="center" vertical="center"/>
    </xf>
    <xf numFmtId="0" fontId="41" fillId="36" borderId="96" xfId="0" applyFont="1" applyFill="1" applyBorder="1" applyAlignment="1" applyProtection="1">
      <alignment horizontal="center" vertical="center"/>
    </xf>
    <xf numFmtId="0" fontId="41" fillId="38" borderId="27" xfId="0" applyFont="1" applyFill="1" applyBorder="1" applyAlignment="1" applyProtection="1">
      <alignment horizontal="left" vertical="center"/>
    </xf>
    <xf numFmtId="0" fontId="41" fillId="38" borderId="196" xfId="0" applyFont="1" applyFill="1" applyBorder="1" applyAlignment="1" applyProtection="1">
      <alignment horizontal="left" vertical="center"/>
    </xf>
    <xf numFmtId="0" fontId="41" fillId="27" borderId="95" xfId="0" applyFont="1" applyFill="1" applyBorder="1" applyAlignment="1" applyProtection="1">
      <alignment horizontal="center" vertical="center" wrapText="1"/>
    </xf>
    <xf numFmtId="0" fontId="41" fillId="27" borderId="96" xfId="0" applyFont="1" applyFill="1" applyBorder="1" applyAlignment="1" applyProtection="1">
      <alignment horizontal="center" vertical="center" wrapText="1"/>
    </xf>
    <xf numFmtId="0" fontId="41" fillId="30" borderId="32" xfId="0" applyFont="1" applyFill="1" applyBorder="1" applyAlignment="1" applyProtection="1">
      <alignment horizontal="center" vertical="center"/>
    </xf>
    <xf numFmtId="0" fontId="41" fillId="30" borderId="39" xfId="0" applyFont="1" applyFill="1" applyBorder="1" applyAlignment="1" applyProtection="1">
      <alignment horizontal="center" vertical="center"/>
    </xf>
    <xf numFmtId="0" fontId="41" fillId="30" borderId="111" xfId="0" applyFont="1" applyFill="1" applyBorder="1" applyAlignment="1" applyProtection="1">
      <alignment horizontal="center" vertical="center"/>
    </xf>
    <xf numFmtId="0" fontId="41" fillId="27" borderId="32" xfId="0" applyFont="1" applyFill="1" applyBorder="1" applyAlignment="1" applyProtection="1">
      <alignment horizontal="center" vertical="center"/>
    </xf>
    <xf numFmtId="0" fontId="41" fillId="27" borderId="39" xfId="0" applyFont="1" applyFill="1" applyBorder="1" applyAlignment="1" applyProtection="1">
      <alignment horizontal="center" vertical="center"/>
    </xf>
    <xf numFmtId="0" fontId="41" fillId="30" borderId="32" xfId="0" applyFont="1" applyFill="1" applyBorder="1" applyAlignment="1" applyProtection="1">
      <alignment horizontal="center" vertical="center" wrapText="1"/>
    </xf>
    <xf numFmtId="0" fontId="41" fillId="33" borderId="193" xfId="0" applyFont="1" applyFill="1" applyBorder="1" applyAlignment="1" applyProtection="1">
      <alignment horizontal="center" vertical="center" wrapText="1"/>
    </xf>
    <xf numFmtId="0" fontId="41" fillId="33" borderId="88" xfId="0" applyFont="1" applyFill="1" applyBorder="1" applyAlignment="1" applyProtection="1">
      <alignment horizontal="center" vertical="center" wrapText="1"/>
    </xf>
    <xf numFmtId="0" fontId="41" fillId="33" borderId="194" xfId="0" applyFont="1" applyFill="1" applyBorder="1" applyAlignment="1" applyProtection="1">
      <alignment horizontal="center" vertical="center" wrapText="1"/>
    </xf>
    <xf numFmtId="0" fontId="41" fillId="30" borderId="116" xfId="0" applyFont="1" applyFill="1" applyBorder="1" applyAlignment="1" applyProtection="1">
      <alignment horizontal="center" vertical="center"/>
    </xf>
    <xf numFmtId="0" fontId="41" fillId="30" borderId="190" xfId="0" applyFont="1" applyFill="1" applyBorder="1" applyAlignment="1" applyProtection="1">
      <alignment horizontal="center" vertical="center"/>
    </xf>
    <xf numFmtId="178" fontId="54" fillId="0" borderId="190" xfId="0" applyNumberFormat="1" applyFont="1" applyBorder="1" applyAlignment="1" applyProtection="1">
      <alignment horizontal="right" vertical="center"/>
      <protection locked="0"/>
    </xf>
    <xf numFmtId="178" fontId="54" fillId="0" borderId="50" xfId="0" applyNumberFormat="1" applyFont="1" applyBorder="1" applyAlignment="1" applyProtection="1">
      <alignment horizontal="right" vertical="center"/>
      <protection locked="0"/>
    </xf>
    <xf numFmtId="0" fontId="41" fillId="38" borderId="47" xfId="0" applyNumberFormat="1" applyFont="1" applyFill="1" applyBorder="1" applyAlignment="1" applyProtection="1">
      <alignment horizontal="left" vertical="center"/>
    </xf>
    <xf numFmtId="0" fontId="41" fillId="38" borderId="98" xfId="0" applyNumberFormat="1" applyFont="1" applyFill="1" applyBorder="1" applyAlignment="1" applyProtection="1">
      <alignment horizontal="left" vertical="center"/>
    </xf>
    <xf numFmtId="188" fontId="50" fillId="32" borderId="114" xfId="0" applyNumberFormat="1" applyFont="1" applyFill="1" applyBorder="1" applyAlignment="1" applyProtection="1">
      <alignment horizontal="right" vertical="center"/>
    </xf>
    <xf numFmtId="188" fontId="50" fillId="32" borderId="1" xfId="0" applyNumberFormat="1" applyFont="1" applyFill="1" applyBorder="1" applyAlignment="1" applyProtection="1">
      <alignment horizontal="right" vertical="center"/>
    </xf>
    <xf numFmtId="188" fontId="50" fillId="32" borderId="115" xfId="0" applyNumberFormat="1" applyFont="1" applyFill="1" applyBorder="1" applyAlignment="1" applyProtection="1">
      <alignment horizontal="right" vertical="center"/>
    </xf>
    <xf numFmtId="0" fontId="41" fillId="28" borderId="195" xfId="0" applyFont="1" applyFill="1" applyBorder="1" applyAlignment="1" applyProtection="1">
      <alignment horizontal="center" vertical="center"/>
    </xf>
    <xf numFmtId="0" fontId="41" fillId="28" borderId="116" xfId="0" applyFont="1" applyFill="1" applyBorder="1" applyAlignment="1" applyProtection="1">
      <alignment horizontal="center" vertical="center"/>
    </xf>
    <xf numFmtId="178" fontId="50" fillId="32" borderId="114" xfId="0" applyNumberFormat="1" applyFont="1" applyFill="1" applyBorder="1" applyAlignment="1" applyProtection="1">
      <alignment horizontal="right" vertical="center"/>
    </xf>
    <xf numFmtId="178" fontId="50" fillId="32" borderId="1" xfId="0" applyNumberFormat="1" applyFont="1" applyFill="1" applyBorder="1" applyAlignment="1" applyProtection="1">
      <alignment horizontal="right" vertical="center"/>
    </xf>
    <xf numFmtId="178" fontId="50" fillId="32" borderId="115" xfId="0" applyNumberFormat="1" applyFont="1" applyFill="1" applyBorder="1" applyAlignment="1" applyProtection="1">
      <alignment horizontal="right" vertical="center"/>
    </xf>
    <xf numFmtId="0" fontId="41" fillId="29" borderId="149" xfId="0" applyFont="1" applyFill="1" applyBorder="1" applyAlignment="1" applyProtection="1">
      <alignment horizontal="center" vertical="center"/>
    </xf>
    <xf numFmtId="0" fontId="41" fillId="29" borderId="60" xfId="0" applyFont="1" applyFill="1" applyBorder="1" applyAlignment="1" applyProtection="1">
      <alignment horizontal="center" vertical="center"/>
    </xf>
    <xf numFmtId="0" fontId="41" fillId="29" borderId="103" xfId="0" applyFont="1" applyFill="1" applyBorder="1" applyAlignment="1" applyProtection="1">
      <alignment horizontal="center" vertical="center"/>
    </xf>
    <xf numFmtId="0" fontId="41" fillId="29" borderId="15" xfId="0" applyFont="1" applyFill="1" applyBorder="1" applyAlignment="1" applyProtection="1">
      <alignment horizontal="center" vertical="center"/>
    </xf>
    <xf numFmtId="0" fontId="41" fillId="29" borderId="35" xfId="0" applyFont="1" applyFill="1" applyBorder="1" applyAlignment="1" applyProtection="1">
      <alignment horizontal="center" vertical="center"/>
    </xf>
    <xf numFmtId="0" fontId="41" fillId="29" borderId="59" xfId="0" applyFont="1" applyFill="1" applyBorder="1" applyAlignment="1" applyProtection="1">
      <alignment horizontal="center" vertical="center"/>
    </xf>
    <xf numFmtId="0" fontId="52" fillId="0" borderId="15" xfId="0" applyFont="1" applyBorder="1" applyAlignment="1" applyProtection="1">
      <alignment vertical="center"/>
    </xf>
    <xf numFmtId="0" fontId="52" fillId="0" borderId="3" xfId="0" applyFont="1" applyBorder="1" applyAlignment="1" applyProtection="1">
      <alignment vertical="center"/>
    </xf>
    <xf numFmtId="176" fontId="0" fillId="0" borderId="3" xfId="0" applyNumberFormat="1" applyFont="1" applyBorder="1" applyAlignment="1" applyProtection="1">
      <alignment horizontal="right" vertical="center"/>
    </xf>
    <xf numFmtId="176" fontId="41" fillId="0" borderId="3" xfId="0" applyNumberFormat="1" applyFont="1" applyBorder="1" applyAlignment="1" applyProtection="1">
      <alignment horizontal="right" vertical="center"/>
    </xf>
    <xf numFmtId="188" fontId="41" fillId="0" borderId="3" xfId="0" applyNumberFormat="1" applyFont="1" applyBorder="1" applyAlignment="1" applyProtection="1">
      <alignment horizontal="right" vertical="center"/>
    </xf>
    <xf numFmtId="0" fontId="41" fillId="0" borderId="3" xfId="0" applyFont="1" applyBorder="1" applyAlignment="1" applyProtection="1">
      <alignment horizontal="right" vertical="center" wrapText="1"/>
    </xf>
    <xf numFmtId="0" fontId="41" fillId="0" borderId="29" xfId="0" applyFont="1" applyBorder="1" applyAlignment="1" applyProtection="1">
      <alignment horizontal="right" vertical="center"/>
    </xf>
    <xf numFmtId="0" fontId="45" fillId="27" borderId="47" xfId="0" applyFont="1" applyFill="1" applyBorder="1" applyAlignment="1" applyProtection="1">
      <alignment horizontal="center" vertical="center" wrapText="1"/>
    </xf>
    <xf numFmtId="0" fontId="45" fillId="27" borderId="98" xfId="0" applyFont="1" applyFill="1" applyBorder="1" applyAlignment="1" applyProtection="1">
      <alignment horizontal="center" vertical="center"/>
    </xf>
    <xf numFmtId="0" fontId="45" fillId="27" borderId="47" xfId="0" applyFont="1" applyFill="1" applyBorder="1" applyAlignment="1" applyProtection="1">
      <alignment horizontal="center" vertical="center"/>
    </xf>
    <xf numFmtId="0" fontId="45" fillId="27" borderId="60" xfId="0" applyFont="1" applyFill="1" applyBorder="1" applyAlignment="1" applyProtection="1">
      <alignment horizontal="center" vertical="center"/>
    </xf>
    <xf numFmtId="0" fontId="41" fillId="32" borderId="208" xfId="0" applyFont="1" applyFill="1" applyBorder="1" applyAlignment="1" applyProtection="1">
      <alignment horizontal="center" vertical="center" wrapText="1"/>
    </xf>
    <xf numFmtId="0" fontId="41" fillId="32" borderId="209" xfId="0" applyFont="1" applyFill="1" applyBorder="1" applyAlignment="1" applyProtection="1">
      <alignment horizontal="center" vertical="center"/>
    </xf>
    <xf numFmtId="0" fontId="41" fillId="32" borderId="210" xfId="0" applyFont="1" applyFill="1" applyBorder="1" applyAlignment="1" applyProtection="1">
      <alignment horizontal="center" vertical="center"/>
    </xf>
    <xf numFmtId="0" fontId="41" fillId="30" borderId="98" xfId="0" applyFont="1" applyFill="1" applyBorder="1" applyAlignment="1" applyProtection="1">
      <alignment horizontal="center" vertical="center" wrapText="1"/>
    </xf>
    <xf numFmtId="0" fontId="41" fillId="30" borderId="97" xfId="0" applyFont="1" applyFill="1" applyBorder="1" applyAlignment="1" applyProtection="1">
      <alignment horizontal="center" vertical="center"/>
    </xf>
    <xf numFmtId="0" fontId="41" fillId="30" borderId="48" xfId="0" applyFont="1" applyFill="1" applyBorder="1" applyAlignment="1" applyProtection="1">
      <alignment horizontal="center" vertical="center"/>
    </xf>
    <xf numFmtId="0" fontId="41" fillId="32" borderId="117" xfId="0" applyFont="1" applyFill="1" applyBorder="1" applyAlignment="1" applyProtection="1">
      <alignment horizontal="center" vertical="center" wrapText="1"/>
    </xf>
    <xf numFmtId="0" fontId="41" fillId="32" borderId="212" xfId="0" applyFont="1" applyFill="1" applyBorder="1" applyAlignment="1" applyProtection="1">
      <alignment horizontal="center" vertical="center"/>
    </xf>
    <xf numFmtId="0" fontId="52" fillId="0" borderId="59" xfId="0" applyFont="1" applyBorder="1" applyAlignment="1" applyProtection="1">
      <alignment vertical="center"/>
    </xf>
    <xf numFmtId="0" fontId="52" fillId="0" borderId="30" xfId="0" applyFont="1" applyBorder="1" applyAlignment="1" applyProtection="1">
      <alignment vertical="center"/>
    </xf>
    <xf numFmtId="176" fontId="0" fillId="0" borderId="30" xfId="0" applyNumberFormat="1" applyFont="1" applyBorder="1" applyAlignment="1" applyProtection="1">
      <alignment horizontal="right" vertical="center"/>
    </xf>
    <xf numFmtId="176" fontId="41" fillId="0" borderId="30" xfId="0" applyNumberFormat="1" applyFont="1" applyBorder="1" applyAlignment="1" applyProtection="1">
      <alignment horizontal="right" vertical="center"/>
    </xf>
    <xf numFmtId="188" fontId="41" fillId="0" borderId="30" xfId="0" applyNumberFormat="1" applyFont="1" applyBorder="1" applyAlignment="1" applyProtection="1">
      <alignment horizontal="right" vertical="center"/>
    </xf>
    <xf numFmtId="0" fontId="41" fillId="0" borderId="30" xfId="0" applyFont="1" applyBorder="1" applyAlignment="1" applyProtection="1">
      <alignment horizontal="right" vertical="center" wrapText="1"/>
    </xf>
    <xf numFmtId="0" fontId="41" fillId="0" borderId="31" xfId="0" applyFont="1" applyBorder="1" applyAlignment="1" applyProtection="1">
      <alignment horizontal="right" vertical="center"/>
    </xf>
    <xf numFmtId="0" fontId="41" fillId="28" borderId="141" xfId="0" applyFont="1" applyFill="1" applyBorder="1" applyAlignment="1" applyProtection="1">
      <alignment horizontal="center" vertical="center"/>
    </xf>
    <xf numFmtId="178" fontId="54" fillId="0" borderId="114" xfId="0" applyNumberFormat="1" applyFont="1" applyBorder="1" applyAlignment="1" applyProtection="1">
      <alignment horizontal="right" vertical="center"/>
      <protection locked="0"/>
    </xf>
    <xf numFmtId="178" fontId="54" fillId="0" borderId="1" xfId="0" applyNumberFormat="1" applyFont="1" applyBorder="1" applyAlignment="1" applyProtection="1">
      <alignment horizontal="right" vertical="center"/>
      <protection locked="0"/>
    </xf>
    <xf numFmtId="178" fontId="54" fillId="0" borderId="115" xfId="0" applyNumberFormat="1" applyFont="1" applyBorder="1" applyAlignment="1" applyProtection="1">
      <alignment horizontal="right" vertical="center"/>
      <protection locked="0"/>
    </xf>
    <xf numFmtId="0" fontId="41" fillId="33" borderId="60" xfId="0" applyFont="1" applyFill="1" applyBorder="1" applyAlignment="1" applyProtection="1">
      <alignment horizontal="center" vertical="center" wrapText="1"/>
    </xf>
    <xf numFmtId="0" fontId="41" fillId="33" borderId="15" xfId="0" applyFont="1" applyFill="1" applyBorder="1" applyAlignment="1" applyProtection="1">
      <alignment horizontal="center" vertical="center" wrapText="1"/>
    </xf>
    <xf numFmtId="0" fontId="41" fillId="33" borderId="59" xfId="0" applyFont="1" applyFill="1" applyBorder="1" applyAlignment="1" applyProtection="1">
      <alignment horizontal="center" vertical="center" wrapText="1"/>
    </xf>
    <xf numFmtId="0" fontId="41" fillId="28" borderId="1" xfId="0" applyFont="1" applyFill="1" applyBorder="1" applyAlignment="1" applyProtection="1">
      <alignment horizontal="center" vertical="center"/>
    </xf>
    <xf numFmtId="0" fontId="41" fillId="28" borderId="115" xfId="0" applyFont="1" applyFill="1" applyBorder="1" applyAlignment="1" applyProtection="1">
      <alignment horizontal="center" vertical="center"/>
    </xf>
    <xf numFmtId="0" fontId="41" fillId="29" borderId="2" xfId="0" applyFont="1" applyFill="1" applyBorder="1" applyAlignment="1" applyProtection="1">
      <alignment horizontal="center" vertical="center"/>
    </xf>
    <xf numFmtId="0" fontId="41" fillId="29" borderId="36" xfId="0" applyFont="1" applyFill="1" applyBorder="1" applyAlignment="1" applyProtection="1">
      <alignment horizontal="center" vertical="center"/>
    </xf>
    <xf numFmtId="0" fontId="41" fillId="29" borderId="55" xfId="0" applyFont="1" applyFill="1" applyBorder="1" applyAlignment="1" applyProtection="1">
      <alignment horizontal="center" vertical="center"/>
    </xf>
    <xf numFmtId="0" fontId="41" fillId="29" borderId="41" xfId="0" applyFont="1" applyFill="1" applyBorder="1" applyAlignment="1" applyProtection="1">
      <alignment horizontal="center" vertical="center"/>
    </xf>
    <xf numFmtId="0" fontId="41" fillId="29" borderId="18" xfId="0" applyFont="1" applyFill="1" applyBorder="1" applyAlignment="1" applyProtection="1">
      <alignment horizontal="center" vertical="center"/>
    </xf>
    <xf numFmtId="0" fontId="41" fillId="29" borderId="19" xfId="0" applyFont="1" applyFill="1" applyBorder="1" applyAlignment="1" applyProtection="1">
      <alignment horizontal="center" vertical="center"/>
    </xf>
    <xf numFmtId="0" fontId="45" fillId="27" borderId="95" xfId="0" applyFont="1" applyFill="1" applyBorder="1" applyAlignment="1" applyProtection="1">
      <alignment horizontal="center" vertical="center" wrapText="1"/>
    </xf>
    <xf numFmtId="0" fontId="45" fillId="27" borderId="96" xfId="0" applyFont="1" applyFill="1" applyBorder="1" applyAlignment="1" applyProtection="1">
      <alignment horizontal="center" vertical="center" wrapText="1"/>
    </xf>
    <xf numFmtId="0" fontId="45" fillId="27" borderId="81" xfId="0" applyFont="1" applyFill="1" applyBorder="1" applyAlignment="1" applyProtection="1">
      <alignment horizontal="center" vertical="center" wrapText="1"/>
    </xf>
    <xf numFmtId="0" fontId="45" fillId="27" borderId="38" xfId="0" applyFont="1" applyFill="1" applyBorder="1" applyAlignment="1" applyProtection="1">
      <alignment horizontal="center" vertical="center" wrapText="1"/>
    </xf>
    <xf numFmtId="0" fontId="45" fillId="30" borderId="47" xfId="0" applyFont="1" applyFill="1" applyBorder="1" applyAlignment="1" applyProtection="1">
      <alignment horizontal="center" vertical="center"/>
    </xf>
    <xf numFmtId="0" fontId="41" fillId="30" borderId="39" xfId="0" applyFont="1" applyFill="1" applyBorder="1" applyAlignment="1" applyProtection="1">
      <alignment horizontal="center" vertical="center" wrapText="1"/>
    </xf>
    <xf numFmtId="0" fontId="45" fillId="30" borderId="93" xfId="0" applyFont="1" applyFill="1" applyBorder="1" applyAlignment="1" applyProtection="1">
      <alignment horizontal="center" vertical="center" wrapText="1"/>
    </xf>
    <xf numFmtId="0" fontId="45" fillId="30" borderId="97" xfId="0" applyFont="1" applyFill="1" applyBorder="1" applyAlignment="1" applyProtection="1">
      <alignment horizontal="center" vertical="center"/>
    </xf>
    <xf numFmtId="0" fontId="45" fillId="30" borderId="48" xfId="0" applyFont="1" applyFill="1" applyBorder="1" applyAlignment="1" applyProtection="1">
      <alignment horizontal="center" vertical="center"/>
    </xf>
    <xf numFmtId="0" fontId="45" fillId="27" borderId="99" xfId="0" applyFont="1" applyFill="1" applyBorder="1" applyAlignment="1" applyProtection="1">
      <alignment horizontal="center" vertical="center"/>
    </xf>
    <xf numFmtId="0" fontId="45" fillId="27" borderId="57" xfId="0" applyFont="1" applyFill="1" applyBorder="1" applyAlignment="1" applyProtection="1">
      <alignment horizontal="center" vertical="center"/>
    </xf>
    <xf numFmtId="0" fontId="45" fillId="27" borderId="87" xfId="0" applyFont="1" applyFill="1" applyBorder="1" applyAlignment="1" applyProtection="1">
      <alignment horizontal="center" vertical="center"/>
    </xf>
    <xf numFmtId="0" fontId="45" fillId="27" borderId="0" xfId="0" applyFont="1" applyFill="1" applyBorder="1" applyAlignment="1" applyProtection="1">
      <alignment horizontal="center" vertical="center"/>
    </xf>
    <xf numFmtId="0" fontId="45" fillId="27" borderId="40" xfId="0" applyFont="1" applyFill="1" applyBorder="1" applyAlignment="1" applyProtection="1">
      <alignment horizontal="center" vertical="center"/>
    </xf>
    <xf numFmtId="0" fontId="45" fillId="27" borderId="94" xfId="0" applyFont="1" applyFill="1" applyBorder="1" applyAlignment="1" applyProtection="1">
      <alignment horizontal="center" vertical="center"/>
    </xf>
    <xf numFmtId="0" fontId="45" fillId="27" borderId="99" xfId="0" applyFont="1" applyFill="1" applyBorder="1" applyAlignment="1" applyProtection="1">
      <alignment horizontal="center" vertical="center" wrapText="1"/>
    </xf>
    <xf numFmtId="0" fontId="45" fillId="27" borderId="96" xfId="0" applyFont="1" applyFill="1" applyBorder="1" applyAlignment="1" applyProtection="1">
      <alignment horizontal="center" vertical="center"/>
    </xf>
    <xf numFmtId="0" fontId="45" fillId="27" borderId="16" xfId="0" applyFont="1" applyFill="1" applyBorder="1" applyAlignment="1" applyProtection="1">
      <alignment horizontal="center" vertical="center"/>
    </xf>
    <xf numFmtId="0" fontId="45" fillId="27" borderId="38" xfId="0" applyFont="1" applyFill="1" applyBorder="1" applyAlignment="1" applyProtection="1">
      <alignment horizontal="center" vertical="center"/>
    </xf>
    <xf numFmtId="0" fontId="45" fillId="27" borderId="162" xfId="0" applyFont="1" applyFill="1" applyBorder="1" applyAlignment="1" applyProtection="1">
      <alignment horizontal="center" vertical="center" wrapText="1"/>
    </xf>
    <xf numFmtId="0" fontId="45" fillId="27" borderId="84" xfId="0" applyFont="1" applyFill="1" applyBorder="1" applyAlignment="1" applyProtection="1">
      <alignment horizontal="center" vertical="center" wrapText="1"/>
    </xf>
    <xf numFmtId="0" fontId="45" fillId="27" borderId="39" xfId="0" applyFont="1" applyFill="1" applyBorder="1" applyAlignment="1" applyProtection="1">
      <alignment horizontal="center" vertical="center" wrapText="1"/>
    </xf>
    <xf numFmtId="0" fontId="59" fillId="0" borderId="3" xfId="0" applyFont="1" applyBorder="1" applyAlignment="1" applyProtection="1">
      <alignment horizontal="left" vertical="center" wrapText="1"/>
    </xf>
    <xf numFmtId="195" fontId="52" fillId="0" borderId="3" xfId="0" applyNumberFormat="1" applyFont="1" applyFill="1" applyBorder="1" applyAlignment="1" applyProtection="1">
      <alignment horizontal="left" vertical="center"/>
      <protection locked="0"/>
    </xf>
    <xf numFmtId="195" fontId="52" fillId="0" borderId="29" xfId="0" applyNumberFormat="1" applyFont="1" applyFill="1" applyBorder="1" applyAlignment="1" applyProtection="1">
      <alignment horizontal="left" vertical="center"/>
      <protection locked="0"/>
    </xf>
    <xf numFmtId="0" fontId="52" fillId="0" borderId="37" xfId="0" applyFont="1" applyFill="1" applyBorder="1" applyAlignment="1" applyProtection="1">
      <alignment horizontal="left" vertical="center" wrapText="1"/>
      <protection locked="0"/>
    </xf>
    <xf numFmtId="0" fontId="52" fillId="0" borderId="2" xfId="0" applyFont="1" applyFill="1" applyBorder="1" applyAlignment="1" applyProtection="1">
      <alignment horizontal="left" vertical="center" wrapText="1"/>
      <protection locked="0"/>
    </xf>
    <xf numFmtId="0" fontId="52" fillId="0" borderId="37" xfId="0" applyFont="1" applyFill="1" applyBorder="1" applyAlignment="1" applyProtection="1">
      <alignment horizontal="center" vertical="center" wrapText="1"/>
      <protection locked="0"/>
    </xf>
    <xf numFmtId="0" fontId="52" fillId="0" borderId="36" xfId="0" applyFont="1" applyFill="1" applyBorder="1" applyAlignment="1" applyProtection="1">
      <alignment horizontal="center" vertical="center" wrapText="1"/>
      <protection locked="0"/>
    </xf>
    <xf numFmtId="0" fontId="45" fillId="27" borderId="164" xfId="0" applyFont="1" applyFill="1" applyBorder="1" applyAlignment="1" applyProtection="1">
      <alignment horizontal="center" vertical="center" wrapText="1"/>
    </xf>
    <xf numFmtId="0" fontId="45" fillId="27" borderId="86" xfId="0" applyFont="1" applyFill="1" applyBorder="1" applyAlignment="1" applyProtection="1">
      <alignment horizontal="center" vertical="center"/>
    </xf>
    <xf numFmtId="0" fontId="45" fillId="27" borderId="34" xfId="0" applyFont="1" applyFill="1" applyBorder="1" applyAlignment="1" applyProtection="1">
      <alignment horizontal="center" vertical="center"/>
    </xf>
    <xf numFmtId="0" fontId="41" fillId="30" borderId="162" xfId="0" applyFont="1" applyFill="1" applyBorder="1" applyAlignment="1" applyProtection="1">
      <alignment horizontal="center" vertical="center" wrapText="1"/>
    </xf>
    <xf numFmtId="0" fontId="41" fillId="30" borderId="84" xfId="0" applyFont="1" applyFill="1" applyBorder="1" applyAlignment="1" applyProtection="1">
      <alignment horizontal="center" vertical="center"/>
    </xf>
    <xf numFmtId="0" fontId="41" fillId="30" borderId="99" xfId="0" applyFont="1" applyFill="1" applyBorder="1" applyAlignment="1" applyProtection="1">
      <alignment horizontal="center" vertical="center"/>
    </xf>
    <xf numFmtId="0" fontId="41" fillId="30" borderId="57" xfId="0" applyFont="1" applyFill="1" applyBorder="1" applyAlignment="1" applyProtection="1">
      <alignment horizontal="center" vertical="center"/>
    </xf>
    <xf numFmtId="0" fontId="41" fillId="30" borderId="40" xfId="0" applyFont="1" applyFill="1" applyBorder="1" applyAlignment="1" applyProtection="1">
      <alignment horizontal="center" vertical="center"/>
    </xf>
    <xf numFmtId="0" fontId="41" fillId="30" borderId="94" xfId="0" applyFont="1" applyFill="1" applyBorder="1" applyAlignment="1" applyProtection="1">
      <alignment horizontal="center" vertical="center"/>
    </xf>
    <xf numFmtId="0" fontId="41" fillId="30" borderId="99" xfId="0" applyFont="1" applyFill="1" applyBorder="1" applyAlignment="1" applyProtection="1">
      <alignment horizontal="center" vertical="center" wrapText="1"/>
    </xf>
    <xf numFmtId="0" fontId="41" fillId="30" borderId="87" xfId="0" applyFont="1" applyFill="1" applyBorder="1" applyAlignment="1" applyProtection="1">
      <alignment horizontal="center" vertical="center" wrapText="1"/>
    </xf>
    <xf numFmtId="0" fontId="41" fillId="30" borderId="40" xfId="0" applyFont="1" applyFill="1" applyBorder="1" applyAlignment="1" applyProtection="1">
      <alignment horizontal="center" vertical="center" wrapText="1"/>
    </xf>
    <xf numFmtId="0" fontId="41" fillId="30" borderId="163" xfId="0" applyFont="1" applyFill="1" applyBorder="1" applyAlignment="1" applyProtection="1">
      <alignment horizontal="center" vertical="center" wrapText="1"/>
    </xf>
    <xf numFmtId="0" fontId="41" fillId="30" borderId="51" xfId="0" applyFont="1" applyFill="1" applyBorder="1" applyAlignment="1" applyProtection="1">
      <alignment horizontal="center" vertical="center" wrapText="1"/>
    </xf>
    <xf numFmtId="0" fontId="52" fillId="0" borderId="2" xfId="0" applyFont="1" applyFill="1" applyBorder="1" applyAlignment="1" applyProtection="1">
      <alignment horizontal="center" vertical="center" wrapText="1"/>
      <protection locked="0"/>
    </xf>
    <xf numFmtId="0" fontId="52" fillId="0" borderId="42" xfId="0" applyFont="1" applyFill="1" applyBorder="1" applyAlignment="1" applyProtection="1">
      <alignment horizontal="center" vertical="center" wrapText="1"/>
      <protection locked="0"/>
    </xf>
    <xf numFmtId="0" fontId="52" fillId="0" borderId="55" xfId="0" applyFont="1" applyFill="1" applyBorder="1" applyAlignment="1" applyProtection="1">
      <alignment horizontal="center" vertical="center" wrapText="1"/>
      <protection locked="0"/>
    </xf>
    <xf numFmtId="0" fontId="52" fillId="0" borderId="41" xfId="0" applyFont="1" applyFill="1" applyBorder="1" applyAlignment="1" applyProtection="1">
      <alignment horizontal="center" vertical="center" wrapText="1"/>
      <protection locked="0"/>
    </xf>
    <xf numFmtId="38" fontId="41" fillId="38" borderId="207" xfId="0" applyNumberFormat="1" applyFont="1" applyFill="1" applyBorder="1" applyAlignment="1" applyProtection="1">
      <alignment horizontal="right" vertical="center"/>
    </xf>
    <xf numFmtId="0" fontId="41" fillId="35" borderId="15" xfId="0" applyFont="1" applyFill="1" applyBorder="1" applyAlignment="1" applyProtection="1">
      <alignment horizontal="center" vertical="center"/>
    </xf>
    <xf numFmtId="0" fontId="41" fillId="35" borderId="3" xfId="0" applyFont="1" applyFill="1" applyBorder="1" applyAlignment="1" applyProtection="1">
      <alignment horizontal="center" vertical="center"/>
    </xf>
    <xf numFmtId="0" fontId="41" fillId="35" borderId="197" xfId="0" applyFont="1" applyFill="1" applyBorder="1" applyAlignment="1" applyProtection="1">
      <alignment horizontal="center" vertical="center"/>
    </xf>
    <xf numFmtId="0" fontId="41" fillId="35" borderId="198" xfId="0" applyFont="1" applyFill="1" applyBorder="1" applyAlignment="1" applyProtection="1">
      <alignment horizontal="center" vertical="center"/>
    </xf>
    <xf numFmtId="38" fontId="41" fillId="38" borderId="198" xfId="0" applyNumberFormat="1" applyFont="1" applyFill="1" applyBorder="1" applyAlignment="1" applyProtection="1">
      <alignment horizontal="right" vertical="center"/>
    </xf>
    <xf numFmtId="38" fontId="41" fillId="38" borderId="3" xfId="0" applyNumberFormat="1" applyFont="1" applyFill="1" applyBorder="1" applyAlignment="1" applyProtection="1">
      <alignment horizontal="right" vertical="center"/>
      <protection locked="0"/>
    </xf>
    <xf numFmtId="38" fontId="41" fillId="38" borderId="207" xfId="0" applyNumberFormat="1" applyFont="1" applyFill="1" applyBorder="1" applyAlignment="1" applyProtection="1">
      <alignment horizontal="right" vertical="center"/>
      <protection locked="0"/>
    </xf>
    <xf numFmtId="38" fontId="41" fillId="38" borderId="198" xfId="0" applyNumberFormat="1" applyFont="1" applyFill="1" applyBorder="1" applyAlignment="1" applyProtection="1">
      <alignment horizontal="right" vertical="center"/>
      <protection locked="0"/>
    </xf>
    <xf numFmtId="38" fontId="41" fillId="38" borderId="206" xfId="0" applyNumberFormat="1" applyFont="1" applyFill="1" applyBorder="1" applyAlignment="1" applyProtection="1">
      <alignment horizontal="right" vertical="center"/>
    </xf>
    <xf numFmtId="38" fontId="41" fillId="38" borderId="199" xfId="0" applyNumberFormat="1" applyFont="1" applyFill="1" applyBorder="1" applyAlignment="1" applyProtection="1">
      <alignment horizontal="right" vertical="center"/>
    </xf>
    <xf numFmtId="38" fontId="41" fillId="38" borderId="3" xfId="0" applyNumberFormat="1" applyFont="1" applyFill="1" applyBorder="1" applyAlignment="1" applyProtection="1">
      <alignment horizontal="right" vertical="center"/>
    </xf>
    <xf numFmtId="38" fontId="41" fillId="38" borderId="29" xfId="0" applyNumberFormat="1" applyFont="1" applyFill="1" applyBorder="1" applyAlignment="1" applyProtection="1">
      <alignment horizontal="right" vertical="center"/>
    </xf>
    <xf numFmtId="0" fontId="63" fillId="0" borderId="211" xfId="0" applyFont="1" applyFill="1" applyBorder="1" applyAlignment="1" applyProtection="1">
      <alignment horizontal="center" vertical="center"/>
      <protection locked="0"/>
    </xf>
    <xf numFmtId="0" fontId="63" fillId="0" borderId="115" xfId="0" applyFont="1" applyFill="1" applyBorder="1" applyAlignment="1" applyProtection="1">
      <alignment horizontal="center" vertical="center"/>
      <protection locked="0"/>
    </xf>
    <xf numFmtId="0" fontId="41" fillId="30" borderId="114" xfId="0" applyFont="1" applyFill="1" applyBorder="1" applyAlignment="1" applyProtection="1">
      <alignment horizontal="left" vertical="center"/>
    </xf>
    <xf numFmtId="0" fontId="41" fillId="30" borderId="141" xfId="0" applyFont="1" applyFill="1" applyBorder="1" applyAlignment="1" applyProtection="1">
      <alignment horizontal="left" vertical="center"/>
    </xf>
    <xf numFmtId="0" fontId="41" fillId="30" borderId="29" xfId="0" applyFont="1" applyFill="1" applyBorder="1" applyAlignment="1" applyProtection="1">
      <alignment horizontal="center" vertical="center"/>
    </xf>
    <xf numFmtId="0" fontId="41" fillId="30" borderId="98" xfId="0" applyFont="1" applyFill="1" applyBorder="1" applyAlignment="1" applyProtection="1">
      <alignment horizontal="center" vertical="center"/>
    </xf>
    <xf numFmtId="38" fontId="41" fillId="32" borderId="142" xfId="0" applyNumberFormat="1" applyFont="1" applyFill="1" applyBorder="1" applyAlignment="1" applyProtection="1">
      <alignment horizontal="right" vertical="center"/>
      <protection locked="0"/>
    </xf>
    <xf numFmtId="38" fontId="41" fillId="32" borderId="142" xfId="0" applyNumberFormat="1" applyFont="1" applyFill="1" applyBorder="1" applyAlignment="1" applyProtection="1">
      <alignment horizontal="right" vertical="center"/>
    </xf>
    <xf numFmtId="38" fontId="41" fillId="32" borderId="140" xfId="0" applyNumberFormat="1" applyFont="1" applyFill="1" applyBorder="1" applyAlignment="1" applyProtection="1">
      <alignment horizontal="right" vertical="center"/>
    </xf>
    <xf numFmtId="0" fontId="41" fillId="36" borderId="125" xfId="0" applyFont="1" applyFill="1" applyBorder="1" applyAlignment="1" applyProtection="1">
      <alignment horizontal="center" vertical="center"/>
    </xf>
    <xf numFmtId="38" fontId="41" fillId="32" borderId="200" xfId="0" applyNumberFormat="1" applyFont="1" applyFill="1" applyBorder="1" applyAlignment="1" applyProtection="1">
      <alignment horizontal="right" vertical="center"/>
      <protection locked="0"/>
    </xf>
    <xf numFmtId="38" fontId="41" fillId="32" borderId="200" xfId="0" applyNumberFormat="1" applyFont="1" applyFill="1" applyBorder="1" applyAlignment="1" applyProtection="1">
      <alignment horizontal="right" vertical="center"/>
    </xf>
    <xf numFmtId="38" fontId="41" fillId="32" borderId="137" xfId="0" applyNumberFormat="1" applyFont="1" applyFill="1" applyBorder="1" applyAlignment="1" applyProtection="1">
      <alignment horizontal="right" vertical="center"/>
    </xf>
    <xf numFmtId="0" fontId="41" fillId="30" borderId="60" xfId="0" applyFont="1" applyFill="1" applyBorder="1" applyAlignment="1" applyProtection="1">
      <alignment horizontal="center" vertical="center" wrapText="1"/>
    </xf>
    <xf numFmtId="0" fontId="41" fillId="30" borderId="47" xfId="0" applyFont="1" applyFill="1" applyBorder="1" applyAlignment="1" applyProtection="1">
      <alignment horizontal="center" vertical="center" wrapText="1"/>
    </xf>
    <xf numFmtId="0" fontId="41" fillId="30" borderId="3" xfId="0" applyFont="1" applyFill="1" applyBorder="1" applyAlignment="1" applyProtection="1">
      <alignment horizontal="center" vertical="center" wrapText="1"/>
    </xf>
  </cellXfs>
  <cellStyles count="127">
    <cellStyle name="20% - アクセント 1" xfId="1" builtinId="30" customBuiltin="1"/>
    <cellStyle name="20% - アクセント 1 2" xfId="84"/>
    <cellStyle name="20% - アクセント 2" xfId="2" builtinId="34" customBuiltin="1"/>
    <cellStyle name="20% - アクセント 2 2" xfId="85"/>
    <cellStyle name="20% - アクセント 3" xfId="3" builtinId="38" customBuiltin="1"/>
    <cellStyle name="20% - アクセント 3 2" xfId="86"/>
    <cellStyle name="20% - アクセント 4" xfId="4" builtinId="42" customBuiltin="1"/>
    <cellStyle name="20% - アクセント 4 2" xfId="87"/>
    <cellStyle name="20% - アクセント 5" xfId="5" builtinId="46" customBuiltin="1"/>
    <cellStyle name="20% - アクセント 5 2" xfId="88"/>
    <cellStyle name="20% - アクセント 6" xfId="6" builtinId="50" customBuiltin="1"/>
    <cellStyle name="20% - アクセント 6 2" xfId="89"/>
    <cellStyle name="40% - アクセント 1" xfId="7" builtinId="31" customBuiltin="1"/>
    <cellStyle name="40% - アクセント 1 2" xfId="90"/>
    <cellStyle name="40% - アクセント 2" xfId="8" builtinId="35" customBuiltin="1"/>
    <cellStyle name="40% - アクセント 2 2" xfId="91"/>
    <cellStyle name="40% - アクセント 3" xfId="9" builtinId="39" customBuiltin="1"/>
    <cellStyle name="40% - アクセント 3 2" xfId="92"/>
    <cellStyle name="40% - アクセント 4" xfId="10" builtinId="43" customBuiltin="1"/>
    <cellStyle name="40% - アクセント 4 2" xfId="93"/>
    <cellStyle name="40% - アクセント 5" xfId="11" builtinId="47" customBuiltin="1"/>
    <cellStyle name="40% - アクセント 5 2" xfId="94"/>
    <cellStyle name="40% - アクセント 6" xfId="12" builtinId="51" customBuiltin="1"/>
    <cellStyle name="40% - アクセント 6 2" xfId="95"/>
    <cellStyle name="60% - アクセント 1" xfId="13" builtinId="32" customBuiltin="1"/>
    <cellStyle name="60% - アクセント 1 2" xfId="96"/>
    <cellStyle name="60% - アクセント 2" xfId="14" builtinId="36" customBuiltin="1"/>
    <cellStyle name="60% - アクセント 2 2" xfId="97"/>
    <cellStyle name="60% - アクセント 3" xfId="15" builtinId="40" customBuiltin="1"/>
    <cellStyle name="60% - アクセント 3 2" xfId="98"/>
    <cellStyle name="60% - アクセント 4" xfId="16" builtinId="44" customBuiltin="1"/>
    <cellStyle name="60% - アクセント 4 2" xfId="99"/>
    <cellStyle name="60% - アクセント 5" xfId="17" builtinId="48" customBuiltin="1"/>
    <cellStyle name="60% - アクセント 5 2" xfId="100"/>
    <cellStyle name="60% - アクセント 6" xfId="18" builtinId="52" customBuiltin="1"/>
    <cellStyle name="60% - アクセント 6 2" xfId="101"/>
    <cellStyle name="Calc Currency (0)" xfId="19"/>
    <cellStyle name="Comma [0]_laroux" xfId="20"/>
    <cellStyle name="Comma_laroux" xfId="21"/>
    <cellStyle name="Currency [0]_laroux" xfId="22"/>
    <cellStyle name="Currency_larou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xfId="37" builtinId="29" customBuiltin="1"/>
    <cellStyle name="アクセント 1 2" xfId="102"/>
    <cellStyle name="アクセント 2" xfId="38" builtinId="33" customBuiltin="1"/>
    <cellStyle name="アクセント 2 2" xfId="103"/>
    <cellStyle name="アクセント 3" xfId="39" builtinId="37" customBuiltin="1"/>
    <cellStyle name="アクセント 3 2" xfId="104"/>
    <cellStyle name="アクセント 4" xfId="40" builtinId="41" customBuiltin="1"/>
    <cellStyle name="アクセント 4 2" xfId="105"/>
    <cellStyle name="アクセント 5" xfId="41" builtinId="45" customBuiltin="1"/>
    <cellStyle name="アクセント 5 2" xfId="106"/>
    <cellStyle name="アクセント 6" xfId="42" builtinId="49" customBuiltin="1"/>
    <cellStyle name="アクセント 6 2" xfId="107"/>
    <cellStyle name="タイトル" xfId="43" builtinId="15" customBuiltin="1"/>
    <cellStyle name="タイトル 2" xfId="108"/>
    <cellStyle name="チェック セル" xfId="44" builtinId="23" customBuiltin="1"/>
    <cellStyle name="チェック セル 2" xfId="109"/>
    <cellStyle name="どちらでもない" xfId="45" builtinId="28" customBuiltin="1"/>
    <cellStyle name="どちらでもない 2" xfId="110"/>
    <cellStyle name="パーセント" xfId="46" builtinId="5"/>
    <cellStyle name="パーセント 2" xfId="111"/>
    <cellStyle name="メモ" xfId="47" builtinId="10" customBuiltin="1"/>
    <cellStyle name="メモ 2" xfId="112"/>
    <cellStyle name="リンク セル" xfId="48" builtinId="24" customBuiltin="1"/>
    <cellStyle name="リンク セル 2" xfId="113"/>
    <cellStyle name="悪い" xfId="49" builtinId="27" customBuiltin="1"/>
    <cellStyle name="悪い 2" xfId="114"/>
    <cellStyle name="価格桁区切り" xfId="50"/>
    <cellStyle name="型番" xfId="51"/>
    <cellStyle name="計算" xfId="52" builtinId="22" customBuiltin="1"/>
    <cellStyle name="計算 2" xfId="115"/>
    <cellStyle name="警告文" xfId="53" builtinId="11" customBuiltin="1"/>
    <cellStyle name="警告文 2" xfId="116"/>
    <cellStyle name="桁区切り" xfId="80" builtinId="6"/>
    <cellStyle name="桁区切り 2" xfId="126"/>
    <cellStyle name="見出し 1" xfId="54" builtinId="16" customBuiltin="1"/>
    <cellStyle name="見出し 1 2" xfId="117"/>
    <cellStyle name="見出し 2" xfId="55" builtinId="17" customBuiltin="1"/>
    <cellStyle name="見出し 2 2" xfId="118"/>
    <cellStyle name="見出し 3" xfId="56" builtinId="18" customBuiltin="1"/>
    <cellStyle name="見出し 3 2" xfId="119"/>
    <cellStyle name="見出し 4" xfId="57" builtinId="19" customBuiltin="1"/>
    <cellStyle name="見出し 4 2" xfId="120"/>
    <cellStyle name="集計" xfId="58" builtinId="25" customBuiltin="1"/>
    <cellStyle name="集計 2" xfId="121"/>
    <cellStyle name="出力" xfId="59" builtinId="21" customBuiltin="1"/>
    <cellStyle name="出力 2" xfId="122"/>
    <cellStyle name="数値" xfId="60"/>
    <cellStyle name="数値（桁区切り）" xfId="61"/>
    <cellStyle name="数値_5-2-16-01_iStorage_new" xfId="62"/>
    <cellStyle name="製品通知&quot;-&quot;" xfId="63"/>
    <cellStyle name="製品通知価格" xfId="64"/>
    <cellStyle name="製品通知日付" xfId="65"/>
    <cellStyle name="製品通知文字列" xfId="66"/>
    <cellStyle name="説明文" xfId="67" builtinId="53" customBuiltin="1"/>
    <cellStyle name="説明文 2" xfId="123"/>
    <cellStyle name="通貨 [0]_HP制作(HPのみ)" xfId="68"/>
    <cellStyle name="日付" xfId="69"/>
    <cellStyle name="入力" xfId="70" builtinId="20" customBuiltin="1"/>
    <cellStyle name="入力 2" xfId="124"/>
    <cellStyle name="年月日" xfId="71"/>
    <cellStyle name="標準" xfId="0" builtinId="0"/>
    <cellStyle name="標準 2" xfId="72"/>
    <cellStyle name="標準 2 4" xfId="81"/>
    <cellStyle name="標準 3" xfId="79"/>
    <cellStyle name="標準 4" xfId="83"/>
    <cellStyle name="標準 5" xfId="82"/>
    <cellStyle name="標準_(H18向け)案件見積（高齢者医療）_ポンチ絵用【K005b-02】詳細積算書_01-01_様式１～６・資料１～２" xfId="73"/>
    <cellStyle name="標準Ａ" xfId="74"/>
    <cellStyle name="文字列" xfId="75"/>
    <cellStyle name="未定義" xfId="76"/>
    <cellStyle name="良い" xfId="77" builtinId="26" customBuiltin="1"/>
    <cellStyle name="良い 2" xfId="125"/>
    <cellStyle name="樘準_購－表紙 (2)_1_型－PRINT_ＳＩ型番 (2)_構成明細  (原調込み） (2)" xfId="78"/>
  </cellStyles>
  <dxfs count="85">
    <dxf>
      <fill>
        <patternFill>
          <bgColor theme="5"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CCFF"/>
        </patternFill>
      </fill>
    </dxf>
    <dxf>
      <fill>
        <patternFill>
          <bgColor theme="5" tint="0.59996337778862885"/>
        </patternFill>
      </fill>
    </dxf>
    <dxf>
      <font>
        <b val="0"/>
        <i val="0"/>
        <strike val="0"/>
        <condense val="0"/>
        <extend val="0"/>
        <outline val="0"/>
        <shadow val="0"/>
        <u val="none"/>
        <vertAlign val="baseline"/>
        <sz val="11"/>
        <color rgb="FF0070C0"/>
        <name val="ＭＳ Ｐゴシック"/>
        <scheme val="major"/>
      </font>
      <numFmt numFmtId="178" formatCode="#,##0_ "/>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70C0"/>
        <name val="ＭＳ Ｐゴシック"/>
        <scheme val="major"/>
      </font>
      <numFmt numFmtId="178" formatCode="#,##0_ "/>
      <alignment horizontal="left" vertical="center" textRotation="0" wrapText="0" indent="0" justifyLastLine="0" shrinkToFit="0" readingOrder="0"/>
      <border diagonalUp="0" diagonalDown="0">
        <left style="medium">
          <color auto="1"/>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ＭＳ Ｐゴシック"/>
        <scheme val="major"/>
      </font>
      <protection locked="1" hidden="0"/>
    </dxf>
    <dxf>
      <font>
        <b val="0"/>
        <i val="0"/>
        <strike val="0"/>
        <condense val="0"/>
        <extend val="0"/>
        <outline val="0"/>
        <shadow val="0"/>
        <u val="none"/>
        <vertAlign val="baseline"/>
        <sz val="11"/>
        <color auto="1"/>
        <name val="ＭＳ Ｐゴシック"/>
        <scheme val="major"/>
      </font>
      <protection locked="1" hidden="0"/>
    </dxf>
    <dxf>
      <font>
        <b val="0"/>
        <i val="0"/>
        <strike val="0"/>
        <condense val="0"/>
        <extend val="0"/>
        <outline val="0"/>
        <shadow val="0"/>
        <u val="none"/>
        <vertAlign val="baseline"/>
        <sz val="11"/>
        <color auto="1"/>
        <name val="ＭＳ Ｐゴシック"/>
        <scheme val="maj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rgb="FF0070C0"/>
        <name val="ＭＳ Ｐゴシック"/>
        <scheme val="major"/>
      </font>
      <numFmt numFmtId="178" formatCode="#,##0_ "/>
      <alignment horizontal="left"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ＭＳ Ｐゴシック"/>
        <scheme val="major"/>
      </font>
      <numFmt numFmtId="191" formatCode="#,##0.0_ "/>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ＭＳ Ｐゴシック"/>
        <scheme val="major"/>
      </font>
      <numFmt numFmtId="191" formatCode="#,##0.0_ "/>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ＭＳ Ｐゴシック"/>
        <scheme val="major"/>
      </font>
      <numFmt numFmtId="191" formatCode="#,##0.0_ "/>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ＭＳ Ｐゴシック"/>
        <scheme val="major"/>
      </font>
      <numFmt numFmtId="191" formatCode="#,##0.0_ "/>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ＭＳ Ｐゴシック"/>
        <scheme val="major"/>
      </font>
      <numFmt numFmtId="191" formatCode="#,##0.0_ "/>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ＭＳ Ｐゴシック"/>
        <scheme val="major"/>
      </font>
      <numFmt numFmtId="191" formatCode="#,##0.0_ "/>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0070C0"/>
        <name val="ＭＳ Ｐゴシック"/>
        <scheme val="maj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70C0"/>
        <name val="ＭＳ Ｐゴシック"/>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rgb="FF0070C0"/>
        <name val="ＭＳ Ｐゴシック"/>
        <scheme val="maj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70C0"/>
        <name val="ＭＳ Ｐゴシック"/>
        <scheme val="maj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70C0"/>
        <name val="ＭＳ Ｐゴシック"/>
        <scheme val="major"/>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border>
    </dxf>
    <dxf>
      <fill>
        <patternFill>
          <bgColor theme="5" tint="0.59996337778862885"/>
        </patternFill>
      </fill>
    </dxf>
    <dxf>
      <fill>
        <patternFill>
          <bgColor theme="5" tint="0.59996337778862885"/>
        </patternFill>
      </fill>
    </dxf>
    <dxf>
      <fill>
        <patternFill>
          <bgColor rgb="FFCCCCFF"/>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0000"/>
        </patternFill>
      </fill>
    </dxf>
    <dxf>
      <fill>
        <patternFill>
          <bgColor rgb="FFFF0000"/>
        </patternFill>
      </fill>
    </dxf>
    <dxf>
      <fill>
        <patternFill>
          <bgColor rgb="FFFF0000"/>
        </patternFill>
      </fill>
    </dxf>
    <dxf>
      <fill>
        <patternFill>
          <bgColor rgb="FFCCCCFF"/>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0" tint="-0.24994659260841701"/>
        </patternFill>
      </fill>
    </dxf>
    <dxf>
      <numFmt numFmtId="3" formatCode="#,##0"/>
      <fill>
        <patternFill>
          <bgColor theme="5" tint="0.59996337778862885"/>
        </patternFill>
      </fill>
    </dxf>
    <dxf>
      <numFmt numFmtId="194" formatCode="0_ "/>
      <fill>
        <patternFill>
          <bgColor theme="5" tint="0.59996337778862885"/>
        </patternFill>
      </fill>
    </dxf>
    <dxf>
      <fill>
        <patternFill>
          <bgColor theme="5" tint="0.59996337778862885"/>
        </patternFill>
      </fill>
    </dxf>
    <dxf>
      <font>
        <color auto="1"/>
      </font>
      <numFmt numFmtId="3" formatCode="#,##0"/>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colors>
    <mruColors>
      <color rgb="FFFFFF99"/>
      <color rgb="FFCCCC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テーブル1" displayName="テーブル1" ref="A17:AB58" totalsRowShown="0" tableBorderDxfId="53">
  <autoFilter ref="A17:AB58"/>
  <tableColumns count="28">
    <tableColumn id="1" name="列1" dataDxfId="52"/>
    <tableColumn id="2" name="列2" dataDxfId="51"/>
    <tableColumn id="3" name="列3" dataDxfId="50"/>
    <tableColumn id="4" name="列4" dataDxfId="49"/>
    <tableColumn id="5" name="列5" dataDxfId="48"/>
    <tableColumn id="6" name="列6" dataDxfId="47"/>
    <tableColumn id="7" name="列7" dataDxfId="46"/>
    <tableColumn id="8" name="列8" dataDxfId="45"/>
    <tableColumn id="9" name="列9" dataDxfId="44"/>
    <tableColumn id="10" name="列10" dataDxfId="43"/>
    <tableColumn id="11" name="列11" dataDxfId="42"/>
    <tableColumn id="12" name="列12" dataDxfId="41"/>
    <tableColumn id="13" name="列13" dataDxfId="40"/>
    <tableColumn id="14" name="列14" dataDxfId="39"/>
    <tableColumn id="15" name="列15" dataDxfId="38"/>
    <tableColumn id="16" name="列16" dataDxfId="37"/>
    <tableColumn id="17" name="列17" dataDxfId="36">
      <calculatedColumnFormula>IF($O18=Q$15,SUM($C18:$N18),"")</calculatedColumnFormula>
    </tableColumn>
    <tableColumn id="18" name="列18" dataDxfId="35">
      <calculatedColumnFormula>IF($O18=R$15,SUM($C18:$N18),"")</calculatedColumnFormula>
    </tableColumn>
    <tableColumn id="19" name="列19" dataDxfId="34">
      <calculatedColumnFormula>IF($O18=S$15,SUM($C18:$N18),"")</calculatedColumnFormula>
    </tableColumn>
    <tableColumn id="20" name="列20" dataDxfId="33">
      <calculatedColumnFormula>IF($O18=T$15,SUM($C18:$N18),"")</calculatedColumnFormula>
    </tableColumn>
    <tableColumn id="21" name="列21" dataDxfId="32">
      <calculatedColumnFormula>IF($O18=U$15,SUM($C18:$N18),"")</calculatedColumnFormula>
    </tableColumn>
    <tableColumn id="22" name="列22" dataDxfId="31">
      <calculatedColumnFormula>IF($O18=V$15,SUM($C18:$N18),"")</calculatedColumnFormula>
    </tableColumn>
    <tableColumn id="23" name="列23" dataDxfId="30"/>
    <tableColumn id="24" name="列24" dataDxfId="29"/>
    <tableColumn id="25" name="列25" dataDxfId="28"/>
    <tableColumn id="26" name="列26" dataDxfId="27"/>
    <tableColumn id="27" name="列27" dataDxfId="26">
      <calculatedColumnFormula>IF(IF(A18&lt;&gt;"",A18,INDIRECT(ADDRESS(ROW()-1,COLUMN())))="","",IF(A18&lt;&gt;"",A18,INDIRECT(ADDRESS(ROW()-1,COLUMN()))))</calculatedColumnFormula>
    </tableColumn>
    <tableColumn id="28" name="列28" dataDxfId="25">
      <calculatedColumnFormula>SUM(Q18:V18)</calculatedColumnFormula>
    </tableColumn>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tabSelected="1" view="pageBreakPreview" zoomScale="70" zoomScaleNormal="70" zoomScaleSheetLayoutView="70" workbookViewId="0">
      <selection sqref="A1:C2"/>
    </sheetView>
  </sheetViews>
  <sheetFormatPr defaultColWidth="9" defaultRowHeight="12.75" x14ac:dyDescent="0.25"/>
  <cols>
    <col min="1" max="1" width="2.3984375" style="11" customWidth="1"/>
    <col min="2" max="2" width="25" style="8" customWidth="1"/>
    <col min="3" max="3" width="16.19921875" style="8" customWidth="1"/>
    <col min="4" max="5" width="8.86328125" style="372" hidden="1" customWidth="1"/>
    <col min="6" max="6" width="20.86328125" style="8" customWidth="1"/>
    <col min="7" max="10" width="15" style="8" customWidth="1"/>
    <col min="11" max="12" width="15" style="11" customWidth="1"/>
    <col min="13" max="15" width="15" style="8" customWidth="1"/>
    <col min="16" max="18" width="15" style="11" customWidth="1"/>
    <col min="19" max="19" width="16.86328125" style="11" customWidth="1"/>
    <col min="20" max="20" width="12.1328125" style="11" hidden="1" customWidth="1"/>
    <col min="21" max="21" width="58.19921875" style="11" customWidth="1"/>
    <col min="22" max="22" width="1.1328125" style="11" customWidth="1"/>
    <col min="23" max="24" width="15.59765625" style="11" customWidth="1"/>
    <col min="25" max="25" width="55.73046875" style="8" customWidth="1"/>
    <col min="26" max="26" width="9.86328125" style="10" bestFit="1" customWidth="1"/>
    <col min="27" max="16384" width="9" style="11"/>
  </cols>
  <sheetData>
    <row r="1" spans="1:26" s="3" customFormat="1" ht="15" customHeight="1" x14ac:dyDescent="0.25">
      <c r="A1" s="438" t="s">
        <v>319</v>
      </c>
      <c r="B1" s="438"/>
      <c r="C1" s="438"/>
      <c r="D1" s="130"/>
      <c r="E1" s="130"/>
      <c r="F1" s="439" t="s">
        <v>318</v>
      </c>
      <c r="G1" s="130"/>
      <c r="H1" s="371"/>
      <c r="I1" s="371"/>
      <c r="J1" s="371"/>
      <c r="K1" s="25"/>
      <c r="L1" s="25"/>
      <c r="M1" s="1"/>
      <c r="N1" s="1"/>
      <c r="O1" s="1"/>
      <c r="P1" s="25"/>
      <c r="Q1" s="25"/>
      <c r="R1" s="25"/>
      <c r="S1" s="25"/>
      <c r="T1" s="25"/>
      <c r="U1" s="25"/>
      <c r="V1" s="25"/>
      <c r="W1" s="25"/>
      <c r="X1" s="25"/>
      <c r="Z1" s="2"/>
    </row>
    <row r="2" spans="1:26" s="3" customFormat="1" ht="15" customHeight="1" x14ac:dyDescent="0.25">
      <c r="A2" s="438"/>
      <c r="B2" s="438"/>
      <c r="C2" s="438"/>
      <c r="D2" s="130"/>
      <c r="E2" s="130"/>
      <c r="F2" s="439"/>
      <c r="G2" s="130"/>
      <c r="H2" s="5"/>
      <c r="I2" s="16"/>
      <c r="J2" s="125"/>
      <c r="K2" s="125"/>
      <c r="L2" s="125"/>
      <c r="M2" s="5"/>
      <c r="N2" s="16"/>
      <c r="O2" s="125"/>
      <c r="P2" s="125"/>
      <c r="Q2" s="125"/>
      <c r="R2" s="125"/>
      <c r="S2" s="125"/>
      <c r="T2" s="125"/>
      <c r="V2" s="26"/>
    </row>
    <row r="3" spans="1:26" s="3" customFormat="1" ht="15" customHeight="1" thickBot="1" x14ac:dyDescent="0.3">
      <c r="A3" s="238"/>
      <c r="B3" s="238"/>
      <c r="C3" s="238"/>
      <c r="D3" s="238"/>
      <c r="E3" s="238"/>
      <c r="F3" s="238"/>
      <c r="G3" s="238"/>
      <c r="H3" s="371"/>
      <c r="I3" s="16"/>
      <c r="J3" s="113"/>
      <c r="K3" s="113"/>
      <c r="L3" s="113"/>
      <c r="M3" s="1"/>
      <c r="N3" s="16"/>
      <c r="O3" s="113"/>
      <c r="P3" s="113"/>
      <c r="Q3" s="113"/>
      <c r="R3" s="113"/>
      <c r="S3" s="113"/>
      <c r="T3" s="113"/>
    </row>
    <row r="4" spans="1:26" s="3" customFormat="1" ht="20.2" customHeight="1" x14ac:dyDescent="0.25">
      <c r="A4" s="513" t="s">
        <v>125</v>
      </c>
      <c r="B4" s="514"/>
      <c r="C4" s="447"/>
      <c r="D4" s="448"/>
      <c r="E4" s="448"/>
      <c r="F4" s="449"/>
      <c r="G4" s="435"/>
      <c r="H4" s="6"/>
      <c r="I4" s="415"/>
      <c r="J4" s="415"/>
      <c r="K4" s="488" t="s">
        <v>314</v>
      </c>
      <c r="L4" s="489"/>
      <c r="M4" s="489"/>
      <c r="N4" s="489"/>
      <c r="O4" s="489"/>
      <c r="P4" s="489"/>
      <c r="Q4" s="489"/>
      <c r="R4" s="489"/>
      <c r="S4" s="490"/>
      <c r="T4" s="113"/>
      <c r="V4" s="28"/>
    </row>
    <row r="5" spans="1:26" s="3" customFormat="1" ht="20.2" customHeight="1" x14ac:dyDescent="0.25">
      <c r="A5" s="445" t="s">
        <v>86</v>
      </c>
      <c r="B5" s="446"/>
      <c r="C5" s="443"/>
      <c r="D5" s="443"/>
      <c r="E5" s="443"/>
      <c r="F5" s="443"/>
      <c r="G5" s="444"/>
      <c r="H5" s="6"/>
      <c r="I5" s="260"/>
      <c r="J5" s="260"/>
      <c r="K5" s="491"/>
      <c r="L5" s="492"/>
      <c r="M5" s="492"/>
      <c r="N5" s="492"/>
      <c r="O5" s="492"/>
      <c r="P5" s="492"/>
      <c r="Q5" s="492"/>
      <c r="R5" s="492"/>
      <c r="S5" s="493"/>
      <c r="T5" s="113"/>
      <c r="V5" s="28"/>
    </row>
    <row r="6" spans="1:26" s="3" customFormat="1" ht="20.2" customHeight="1" x14ac:dyDescent="0.25">
      <c r="A6" s="445" t="s">
        <v>52</v>
      </c>
      <c r="B6" s="446"/>
      <c r="C6" s="440"/>
      <c r="D6" s="441"/>
      <c r="E6" s="441"/>
      <c r="F6" s="441"/>
      <c r="G6" s="442"/>
      <c r="H6" s="6"/>
      <c r="I6" s="416"/>
      <c r="J6" s="416"/>
      <c r="K6" s="491"/>
      <c r="L6" s="492"/>
      <c r="M6" s="492"/>
      <c r="N6" s="492"/>
      <c r="O6" s="492"/>
      <c r="P6" s="492"/>
      <c r="Q6" s="492"/>
      <c r="R6" s="492"/>
      <c r="S6" s="493"/>
      <c r="T6" s="113"/>
      <c r="V6" s="28"/>
    </row>
    <row r="7" spans="1:26" s="3" customFormat="1" ht="19.5" customHeight="1" x14ac:dyDescent="0.25">
      <c r="A7" s="515" t="s">
        <v>109</v>
      </c>
      <c r="B7" s="446"/>
      <c r="C7" s="443"/>
      <c r="D7" s="443"/>
      <c r="E7" s="443"/>
      <c r="F7" s="443"/>
      <c r="G7" s="444"/>
      <c r="H7" s="6"/>
      <c r="I7" s="416"/>
      <c r="J7" s="416"/>
      <c r="K7" s="491"/>
      <c r="L7" s="492"/>
      <c r="M7" s="492"/>
      <c r="N7" s="492"/>
      <c r="O7" s="492"/>
      <c r="P7" s="492"/>
      <c r="Q7" s="492"/>
      <c r="R7" s="492"/>
      <c r="S7" s="493"/>
      <c r="T7" s="113"/>
      <c r="V7" s="28"/>
    </row>
    <row r="8" spans="1:26" s="3" customFormat="1" ht="20.2" customHeight="1" x14ac:dyDescent="0.25">
      <c r="A8" s="445" t="s">
        <v>70</v>
      </c>
      <c r="B8" s="446"/>
      <c r="C8" s="443"/>
      <c r="D8" s="443"/>
      <c r="E8" s="443"/>
      <c r="F8" s="443"/>
      <c r="G8" s="444"/>
      <c r="H8" s="6"/>
      <c r="I8" s="416"/>
      <c r="J8" s="416"/>
      <c r="K8" s="491"/>
      <c r="L8" s="492"/>
      <c r="M8" s="492"/>
      <c r="N8" s="492"/>
      <c r="O8" s="492"/>
      <c r="P8" s="492"/>
      <c r="Q8" s="492"/>
      <c r="R8" s="492"/>
      <c r="S8" s="493"/>
      <c r="T8" s="113"/>
      <c r="V8" s="28"/>
    </row>
    <row r="9" spans="1:26" s="3" customFormat="1" ht="20.2" customHeight="1" x14ac:dyDescent="0.25">
      <c r="A9" s="445" t="s">
        <v>87</v>
      </c>
      <c r="B9" s="446"/>
      <c r="C9" s="508"/>
      <c r="D9" s="508"/>
      <c r="E9" s="508"/>
      <c r="F9" s="508"/>
      <c r="G9" s="509"/>
      <c r="H9" s="7"/>
      <c r="I9" s="417"/>
      <c r="J9" s="417"/>
      <c r="K9" s="491"/>
      <c r="L9" s="492"/>
      <c r="M9" s="492"/>
      <c r="N9" s="492"/>
      <c r="O9" s="492"/>
      <c r="P9" s="492"/>
      <c r="Q9" s="492"/>
      <c r="R9" s="492"/>
      <c r="S9" s="493"/>
      <c r="T9" s="113"/>
      <c r="U9" s="16"/>
      <c r="V9" s="16"/>
      <c r="W9" s="16"/>
      <c r="X9" s="29"/>
      <c r="Y9" s="7"/>
      <c r="Z9" s="2"/>
    </row>
    <row r="10" spans="1:26" s="3" customFormat="1" ht="19.5" customHeight="1" x14ac:dyDescent="0.25">
      <c r="A10" s="445" t="s">
        <v>85</v>
      </c>
      <c r="B10" s="446"/>
      <c r="C10" s="510"/>
      <c r="D10" s="511"/>
      <c r="E10" s="511"/>
      <c r="F10" s="511"/>
      <c r="G10" s="512"/>
      <c r="H10" s="371"/>
      <c r="I10" s="418"/>
      <c r="J10" s="418"/>
      <c r="K10" s="491"/>
      <c r="L10" s="492"/>
      <c r="M10" s="492"/>
      <c r="N10" s="492"/>
      <c r="O10" s="492"/>
      <c r="P10" s="492"/>
      <c r="Q10" s="492"/>
      <c r="R10" s="492"/>
      <c r="S10" s="493"/>
      <c r="T10" s="113"/>
      <c r="Z10" s="2"/>
    </row>
    <row r="11" spans="1:26" s="3" customFormat="1" ht="19.5" customHeight="1" x14ac:dyDescent="0.25">
      <c r="A11" s="445" t="s">
        <v>26</v>
      </c>
      <c r="B11" s="446"/>
      <c r="C11" s="450"/>
      <c r="D11" s="450"/>
      <c r="E11" s="450"/>
      <c r="F11" s="450"/>
      <c r="G11" s="451"/>
      <c r="H11" s="371"/>
      <c r="I11" s="419"/>
      <c r="J11" s="419"/>
      <c r="K11" s="491"/>
      <c r="L11" s="492"/>
      <c r="M11" s="492"/>
      <c r="N11" s="492"/>
      <c r="O11" s="492"/>
      <c r="P11" s="492"/>
      <c r="Q11" s="492"/>
      <c r="R11" s="492"/>
      <c r="S11" s="493"/>
      <c r="T11" s="113"/>
      <c r="U11" s="15"/>
      <c r="V11" s="15"/>
      <c r="W11" s="15"/>
      <c r="Y11" s="17"/>
      <c r="Z11" s="2"/>
    </row>
    <row r="12" spans="1:26" s="3" customFormat="1" ht="19.5" customHeight="1" thickBot="1" x14ac:dyDescent="0.3">
      <c r="A12" s="452" t="s">
        <v>243</v>
      </c>
      <c r="B12" s="453"/>
      <c r="C12" s="454"/>
      <c r="D12" s="454"/>
      <c r="E12" s="454"/>
      <c r="F12" s="454"/>
      <c r="G12" s="455"/>
      <c r="H12" s="371"/>
      <c r="I12" s="371"/>
      <c r="J12" s="371"/>
      <c r="K12" s="491"/>
      <c r="L12" s="492"/>
      <c r="M12" s="492"/>
      <c r="N12" s="492"/>
      <c r="O12" s="492"/>
      <c r="P12" s="492"/>
      <c r="Q12" s="492"/>
      <c r="R12" s="492"/>
      <c r="S12" s="493"/>
      <c r="T12" s="113"/>
      <c r="U12" s="15"/>
      <c r="V12" s="15"/>
      <c r="W12" s="15"/>
      <c r="Y12" s="17"/>
      <c r="Z12" s="2"/>
    </row>
    <row r="13" spans="1:26" s="3" customFormat="1" ht="19.5" customHeight="1" x14ac:dyDescent="0.25">
      <c r="A13" s="1"/>
      <c r="B13" s="1"/>
      <c r="C13" s="1"/>
      <c r="D13" s="371"/>
      <c r="E13" s="371"/>
      <c r="F13" s="1"/>
      <c r="G13" s="1"/>
      <c r="H13" s="371"/>
      <c r="I13" s="371"/>
      <c r="J13" s="371"/>
      <c r="K13" s="494"/>
      <c r="L13" s="495"/>
      <c r="M13" s="495"/>
      <c r="N13" s="495"/>
      <c r="O13" s="495"/>
      <c r="P13" s="495"/>
      <c r="Q13" s="495"/>
      <c r="R13" s="495"/>
      <c r="S13" s="496"/>
      <c r="T13" s="113"/>
      <c r="U13" s="15"/>
      <c r="V13" s="15"/>
      <c r="W13" s="15"/>
      <c r="Y13" s="17"/>
      <c r="Z13" s="2"/>
    </row>
    <row r="14" spans="1:26" s="3" customFormat="1" ht="15" customHeight="1" thickBot="1" x14ac:dyDescent="0.3">
      <c r="B14" s="1"/>
      <c r="C14" s="1"/>
      <c r="D14" s="371"/>
      <c r="E14" s="371"/>
      <c r="F14" s="1"/>
      <c r="G14" s="1"/>
      <c r="H14" s="371"/>
      <c r="I14" s="371"/>
      <c r="J14" s="371"/>
      <c r="M14" s="1"/>
      <c r="N14" s="1"/>
      <c r="O14" s="1"/>
      <c r="U14" s="96" t="s">
        <v>58</v>
      </c>
      <c r="V14" s="30"/>
      <c r="W14" s="30"/>
      <c r="Y14" s="17"/>
      <c r="Z14" s="2"/>
    </row>
    <row r="15" spans="1:26" ht="30" customHeight="1" thickBot="1" x14ac:dyDescent="0.3">
      <c r="A15" s="476" t="s">
        <v>22</v>
      </c>
      <c r="B15" s="477"/>
      <c r="C15" s="470" t="s">
        <v>23</v>
      </c>
      <c r="D15" s="482" t="s">
        <v>264</v>
      </c>
      <c r="E15" s="485" t="s">
        <v>244</v>
      </c>
      <c r="F15" s="473" t="s">
        <v>33</v>
      </c>
      <c r="G15" s="459" t="s">
        <v>88</v>
      </c>
      <c r="H15" s="459"/>
      <c r="I15" s="459"/>
      <c r="J15" s="459"/>
      <c r="K15" s="459"/>
      <c r="L15" s="459"/>
      <c r="M15" s="460"/>
      <c r="N15" s="460"/>
      <c r="O15" s="460"/>
      <c r="P15" s="460"/>
      <c r="Q15" s="460"/>
      <c r="R15" s="460"/>
      <c r="S15" s="461"/>
      <c r="T15" s="460" t="s">
        <v>79</v>
      </c>
      <c r="U15" s="456" t="s">
        <v>4</v>
      </c>
      <c r="V15" s="12"/>
      <c r="W15" s="31"/>
      <c r="Y15" s="11"/>
      <c r="Z15" s="11"/>
    </row>
    <row r="16" spans="1:26" ht="30" customHeight="1" thickTop="1" x14ac:dyDescent="0.25">
      <c r="A16" s="478"/>
      <c r="B16" s="479"/>
      <c r="C16" s="471"/>
      <c r="D16" s="483"/>
      <c r="E16" s="486"/>
      <c r="F16" s="474"/>
      <c r="G16" s="98" t="s">
        <v>242</v>
      </c>
      <c r="H16" s="33" t="s">
        <v>242</v>
      </c>
      <c r="I16" s="33" t="s">
        <v>242</v>
      </c>
      <c r="J16" s="33" t="s">
        <v>242</v>
      </c>
      <c r="K16" s="33" t="s">
        <v>242</v>
      </c>
      <c r="L16" s="33" t="s">
        <v>242</v>
      </c>
      <c r="M16" s="33" t="s">
        <v>242</v>
      </c>
      <c r="N16" s="33" t="s">
        <v>242</v>
      </c>
      <c r="O16" s="33" t="s">
        <v>242</v>
      </c>
      <c r="P16" s="33" t="s">
        <v>242</v>
      </c>
      <c r="Q16" s="33" t="s">
        <v>242</v>
      </c>
      <c r="R16" s="33" t="s">
        <v>242</v>
      </c>
      <c r="S16" s="463" t="s">
        <v>111</v>
      </c>
      <c r="T16" s="462"/>
      <c r="U16" s="457"/>
      <c r="V16" s="10"/>
      <c r="Y16" s="11"/>
      <c r="Z16" s="11"/>
    </row>
    <row r="17" spans="1:26" ht="30" customHeight="1" x14ac:dyDescent="0.25">
      <c r="A17" s="478"/>
      <c r="B17" s="479"/>
      <c r="C17" s="471"/>
      <c r="D17" s="483"/>
      <c r="E17" s="486"/>
      <c r="F17" s="474"/>
      <c r="G17" s="242"/>
      <c r="H17" s="243"/>
      <c r="I17" s="243"/>
      <c r="J17" s="243"/>
      <c r="K17" s="243"/>
      <c r="L17" s="244"/>
      <c r="M17" s="243"/>
      <c r="N17" s="243"/>
      <c r="O17" s="243"/>
      <c r="P17" s="243"/>
      <c r="Q17" s="244"/>
      <c r="R17" s="241"/>
      <c r="S17" s="464"/>
      <c r="T17" s="462"/>
      <c r="U17" s="457"/>
      <c r="V17" s="10"/>
      <c r="Y17" s="11"/>
      <c r="Z17" s="11"/>
    </row>
    <row r="18" spans="1:26" ht="30" customHeight="1" x14ac:dyDescent="0.25">
      <c r="A18" s="480"/>
      <c r="B18" s="481"/>
      <c r="C18" s="472"/>
      <c r="D18" s="484"/>
      <c r="E18" s="487"/>
      <c r="F18" s="475"/>
      <c r="G18" s="99" t="s">
        <v>110</v>
      </c>
      <c r="H18" s="97" t="s">
        <v>91</v>
      </c>
      <c r="I18" s="97" t="s">
        <v>91</v>
      </c>
      <c r="J18" s="97" t="s">
        <v>91</v>
      </c>
      <c r="K18" s="97" t="s">
        <v>91</v>
      </c>
      <c r="L18" s="97" t="s">
        <v>91</v>
      </c>
      <c r="M18" s="97" t="s">
        <v>110</v>
      </c>
      <c r="N18" s="97" t="s">
        <v>110</v>
      </c>
      <c r="O18" s="97" t="s">
        <v>110</v>
      </c>
      <c r="P18" s="97" t="s">
        <v>110</v>
      </c>
      <c r="Q18" s="97" t="s">
        <v>110</v>
      </c>
      <c r="R18" s="100" t="s">
        <v>110</v>
      </c>
      <c r="S18" s="464"/>
      <c r="T18" s="462"/>
      <c r="U18" s="458"/>
      <c r="V18" s="10"/>
      <c r="Y18" s="11"/>
      <c r="Z18" s="11"/>
    </row>
    <row r="19" spans="1:26" ht="30" customHeight="1" x14ac:dyDescent="0.25">
      <c r="A19" s="255"/>
      <c r="B19" s="254"/>
      <c r="C19" s="257"/>
      <c r="D19" s="363"/>
      <c r="E19" s="363"/>
      <c r="F19" s="258" t="s">
        <v>168</v>
      </c>
      <c r="G19" s="308"/>
      <c r="H19" s="309"/>
      <c r="I19" s="309"/>
      <c r="J19" s="309"/>
      <c r="K19" s="309"/>
      <c r="L19" s="309"/>
      <c r="M19" s="310"/>
      <c r="N19" s="309"/>
      <c r="O19" s="309"/>
      <c r="P19" s="309"/>
      <c r="Q19" s="309"/>
      <c r="R19" s="311"/>
      <c r="S19" s="253"/>
      <c r="T19" s="252"/>
      <c r="U19" s="259"/>
      <c r="V19" s="10"/>
      <c r="Y19" s="11"/>
      <c r="Z19" s="11"/>
    </row>
    <row r="20" spans="1:26" ht="48" customHeight="1" x14ac:dyDescent="0.25">
      <c r="A20" s="467" t="s">
        <v>36</v>
      </c>
      <c r="B20" s="468"/>
      <c r="C20" s="85" t="s">
        <v>56</v>
      </c>
      <c r="D20" s="365">
        <v>1</v>
      </c>
      <c r="E20" s="365">
        <v>12</v>
      </c>
      <c r="F20" s="81" t="s">
        <v>100</v>
      </c>
      <c r="G20" s="263" t="str">
        <f>IF('内訳明細　購入版'!D80=0,"",'内訳明細　購入版'!D80)</f>
        <v/>
      </c>
      <c r="H20" s="264" t="str">
        <f>IF('内訳明細　購入版'!E80=0,"",'内訳明細　購入版'!E80)</f>
        <v/>
      </c>
      <c r="I20" s="264" t="str">
        <f>IF('内訳明細　購入版'!F80=0,"",'内訳明細　購入版'!F80)</f>
        <v/>
      </c>
      <c r="J20" s="264" t="str">
        <f>IF('内訳明細　購入版'!G80=0,"",'内訳明細　購入版'!G80)</f>
        <v/>
      </c>
      <c r="K20" s="264" t="str">
        <f>IF('内訳明細　購入版'!H80=0,"",'内訳明細　購入版'!H80)</f>
        <v/>
      </c>
      <c r="L20" s="264" t="str">
        <f>IF('内訳明細　購入版'!I80=0,"",'内訳明細　購入版'!I80)</f>
        <v/>
      </c>
      <c r="M20" s="264" t="str">
        <f>IF('内訳明細　購入版'!J80=0,"",'内訳明細　購入版'!J80)</f>
        <v/>
      </c>
      <c r="N20" s="264" t="str">
        <f>IF('内訳明細　購入版'!K80=0,"",'内訳明細　購入版'!K80)</f>
        <v/>
      </c>
      <c r="O20" s="264" t="str">
        <f>IF('内訳明細　購入版'!L80=0,"",'内訳明細　購入版'!L80)</f>
        <v/>
      </c>
      <c r="P20" s="264" t="str">
        <f>IF('内訳明細　購入版'!M80=0,"",'内訳明細　購入版'!M80)</f>
        <v/>
      </c>
      <c r="Q20" s="264" t="str">
        <f>IF('内訳明細　購入版'!N80=0,"",'内訳明細　購入版'!N80)</f>
        <v/>
      </c>
      <c r="R20" s="264" t="str">
        <f>IF('内訳明細　購入版'!O80=0,"",'内訳明細　購入版'!O80)</f>
        <v/>
      </c>
      <c r="S20" s="103">
        <f>SUM(G20:R20)</f>
        <v>0</v>
      </c>
      <c r="T20" s="289">
        <f>'内訳明細　購入版'!M25</f>
        <v>0</v>
      </c>
      <c r="U20" s="142"/>
      <c r="V20" s="10"/>
      <c r="Y20" s="11"/>
      <c r="Z20" s="11"/>
    </row>
    <row r="21" spans="1:26" ht="48" customHeight="1" x14ac:dyDescent="0.25">
      <c r="A21" s="467"/>
      <c r="B21" s="468"/>
      <c r="C21" s="75" t="s">
        <v>103</v>
      </c>
      <c r="D21" s="376">
        <v>1</v>
      </c>
      <c r="E21" s="376">
        <v>22</v>
      </c>
      <c r="F21" s="76" t="s">
        <v>101</v>
      </c>
      <c r="G21" s="265" t="str">
        <f>IF('内訳明細　レンタル・サービス利用版'!D82=0,"",'内訳明細　レンタル・サービス利用版'!D82)</f>
        <v/>
      </c>
      <c r="H21" s="266" t="str">
        <f>IF('内訳明細　レンタル・サービス利用版'!E82=0,"",'内訳明細　レンタル・サービス利用版'!E82)</f>
        <v/>
      </c>
      <c r="I21" s="266" t="str">
        <f>IF('内訳明細　レンタル・サービス利用版'!F82=0,"",'内訳明細　レンタル・サービス利用版'!F82)</f>
        <v/>
      </c>
      <c r="J21" s="266" t="str">
        <f>IF('内訳明細　レンタル・サービス利用版'!G82=0,"",'内訳明細　レンタル・サービス利用版'!G82)</f>
        <v/>
      </c>
      <c r="K21" s="266" t="str">
        <f>IF('内訳明細　レンタル・サービス利用版'!H82=0,"",'内訳明細　レンタル・サービス利用版'!H82)</f>
        <v/>
      </c>
      <c r="L21" s="266" t="str">
        <f>IF('内訳明細　レンタル・サービス利用版'!I82=0,"",'内訳明細　レンタル・サービス利用版'!I82)</f>
        <v/>
      </c>
      <c r="M21" s="266" t="str">
        <f>IF('内訳明細　レンタル・サービス利用版'!J82=0,"",'内訳明細　レンタル・サービス利用版'!J82)</f>
        <v/>
      </c>
      <c r="N21" s="266" t="str">
        <f>IF('内訳明細　レンタル・サービス利用版'!K82=0,"",'内訳明細　レンタル・サービス利用版'!K82)</f>
        <v/>
      </c>
      <c r="O21" s="266" t="str">
        <f>IF('内訳明細　レンタル・サービス利用版'!L82=0,"",'内訳明細　レンタル・サービス利用版'!L82)</f>
        <v/>
      </c>
      <c r="P21" s="266" t="str">
        <f>IF('内訳明細　レンタル・サービス利用版'!M82=0,"",'内訳明細　レンタル・サービス利用版'!M82)</f>
        <v/>
      </c>
      <c r="Q21" s="266" t="str">
        <f>IF('内訳明細　レンタル・サービス利用版'!N82=0,"",'内訳明細　レンタル・サービス利用版'!N82)</f>
        <v/>
      </c>
      <c r="R21" s="267" t="str">
        <f>IF('内訳明細　レンタル・サービス利用版'!O82=0,"",'内訳明細　レンタル・サービス利用版'!O82)</f>
        <v/>
      </c>
      <c r="S21" s="104">
        <f>SUM(G21:R21)</f>
        <v>0</v>
      </c>
      <c r="T21" s="95">
        <f>'内訳明細　レンタル・サービス利用版'!O21</f>
        <v>0</v>
      </c>
      <c r="U21" s="144"/>
      <c r="V21" s="10"/>
      <c r="Y21" s="11"/>
      <c r="Z21" s="11"/>
    </row>
    <row r="22" spans="1:26" ht="48" customHeight="1" x14ac:dyDescent="0.25">
      <c r="A22" s="467"/>
      <c r="B22" s="468"/>
      <c r="C22" s="75" t="s">
        <v>25</v>
      </c>
      <c r="D22" s="376">
        <v>1</v>
      </c>
      <c r="E22" s="376">
        <v>22</v>
      </c>
      <c r="F22" s="76" t="s">
        <v>95</v>
      </c>
      <c r="G22" s="131"/>
      <c r="H22" s="132"/>
      <c r="I22" s="132"/>
      <c r="J22" s="132"/>
      <c r="K22" s="132"/>
      <c r="L22" s="132"/>
      <c r="M22" s="132"/>
      <c r="N22" s="132"/>
      <c r="O22" s="132"/>
      <c r="P22" s="132"/>
      <c r="Q22" s="132"/>
      <c r="R22" s="133"/>
      <c r="S22" s="102">
        <f>SUM(G22:R22)</f>
        <v>0</v>
      </c>
      <c r="T22" s="93">
        <f>IF(S22&lt;'内訳明細　リース版'!O27,'内訳明細　リース版'!O27,S22)</f>
        <v>0</v>
      </c>
      <c r="U22" s="144"/>
      <c r="V22" s="10"/>
      <c r="Y22" s="11"/>
      <c r="Z22" s="11"/>
    </row>
    <row r="23" spans="1:26" ht="48" customHeight="1" x14ac:dyDescent="0.25">
      <c r="A23" s="465" t="s">
        <v>107</v>
      </c>
      <c r="B23" s="466"/>
      <c r="C23" s="84" t="s">
        <v>56</v>
      </c>
      <c r="D23" s="367">
        <v>1</v>
      </c>
      <c r="E23" s="367">
        <v>12</v>
      </c>
      <c r="F23" s="80" t="s">
        <v>100</v>
      </c>
      <c r="G23" s="263" t="str">
        <f>IF('内訳明細　購入版'!D81=0,"",'内訳明細　購入版'!D81)</f>
        <v/>
      </c>
      <c r="H23" s="273" t="str">
        <f>IF('内訳明細　購入版'!E81=0,"",'内訳明細　購入版'!E81)</f>
        <v/>
      </c>
      <c r="I23" s="273" t="str">
        <f>IF('内訳明細　購入版'!F81=0,"",'内訳明細　購入版'!F81)</f>
        <v/>
      </c>
      <c r="J23" s="273" t="str">
        <f>IF('内訳明細　購入版'!G81=0,"",'内訳明細　購入版'!G81)</f>
        <v/>
      </c>
      <c r="K23" s="273" t="str">
        <f>IF('内訳明細　購入版'!H81=0,"",'内訳明細　購入版'!H81)</f>
        <v/>
      </c>
      <c r="L23" s="273" t="str">
        <f>IF('内訳明細　購入版'!I81=0,"",'内訳明細　購入版'!I81)</f>
        <v/>
      </c>
      <c r="M23" s="273" t="str">
        <f>IF('内訳明細　購入版'!J81=0,"",'内訳明細　購入版'!J81)</f>
        <v/>
      </c>
      <c r="N23" s="273" t="str">
        <f>IF('内訳明細　購入版'!K81=0,"",'内訳明細　購入版'!K81)</f>
        <v/>
      </c>
      <c r="O23" s="273" t="str">
        <f>IF('内訳明細　購入版'!L81=0,"",'内訳明細　購入版'!L81)</f>
        <v/>
      </c>
      <c r="P23" s="273" t="str">
        <f>IF('内訳明細　購入版'!M81=0,"",'内訳明細　購入版'!M81)</f>
        <v/>
      </c>
      <c r="Q23" s="273" t="str">
        <f>IF('内訳明細　購入版'!N81=0,"",'内訳明細　購入版'!N81)</f>
        <v/>
      </c>
      <c r="R23" s="273" t="str">
        <f>IF('内訳明細　購入版'!O81=0,"",'内訳明細　購入版'!O81)</f>
        <v/>
      </c>
      <c r="S23" s="103">
        <f>SUM(G23:R23)</f>
        <v>0</v>
      </c>
      <c r="T23" s="92">
        <f>'内訳明細　購入版'!M37</f>
        <v>0</v>
      </c>
      <c r="U23" s="143"/>
      <c r="V23" s="10"/>
      <c r="Y23" s="11"/>
      <c r="Z23" s="11"/>
    </row>
    <row r="24" spans="1:26" ht="48" customHeight="1" x14ac:dyDescent="0.25">
      <c r="A24" s="467"/>
      <c r="B24" s="468"/>
      <c r="C24" s="75" t="s">
        <v>103</v>
      </c>
      <c r="D24" s="376">
        <v>1</v>
      </c>
      <c r="E24" s="376">
        <v>22</v>
      </c>
      <c r="F24" s="76" t="s">
        <v>101</v>
      </c>
      <c r="G24" s="265" t="str">
        <f>IF('内訳明細　レンタル・サービス利用版'!D83=0,"",'内訳明細　レンタル・サービス利用版'!D83)</f>
        <v/>
      </c>
      <c r="H24" s="266" t="str">
        <f>IF('内訳明細　レンタル・サービス利用版'!E83=0,"",'内訳明細　レンタル・サービス利用版'!E83)</f>
        <v/>
      </c>
      <c r="I24" s="266" t="str">
        <f>IF('内訳明細　レンタル・サービス利用版'!F83=0,"",'内訳明細　レンタル・サービス利用版'!F83)</f>
        <v/>
      </c>
      <c r="J24" s="266" t="str">
        <f>IF('内訳明細　レンタル・サービス利用版'!G83=0,"",'内訳明細　レンタル・サービス利用版'!G83)</f>
        <v/>
      </c>
      <c r="K24" s="266" t="str">
        <f>IF('内訳明細　レンタル・サービス利用版'!H83=0,"",'内訳明細　レンタル・サービス利用版'!H83)</f>
        <v/>
      </c>
      <c r="L24" s="266" t="str">
        <f>IF('内訳明細　レンタル・サービス利用版'!I83=0,"",'内訳明細　レンタル・サービス利用版'!I83)</f>
        <v/>
      </c>
      <c r="M24" s="266" t="str">
        <f>IF('内訳明細　レンタル・サービス利用版'!J83=0,"",'内訳明細　レンタル・サービス利用版'!J83)</f>
        <v/>
      </c>
      <c r="N24" s="266" t="str">
        <f>IF('内訳明細　レンタル・サービス利用版'!K83=0,"",'内訳明細　レンタル・サービス利用版'!K83)</f>
        <v/>
      </c>
      <c r="O24" s="266" t="str">
        <f>IF('内訳明細　レンタル・サービス利用版'!L83=0,"",'内訳明細　レンタル・サービス利用版'!L83)</f>
        <v/>
      </c>
      <c r="P24" s="266" t="str">
        <f>IF('内訳明細　レンタル・サービス利用版'!M83=0,"",'内訳明細　レンタル・サービス利用版'!M83)</f>
        <v/>
      </c>
      <c r="Q24" s="266" t="str">
        <f>IF('内訳明細　レンタル・サービス利用版'!N83=0,"",'内訳明細　レンタル・サービス利用版'!N83)</f>
        <v/>
      </c>
      <c r="R24" s="267" t="str">
        <f>IF('内訳明細　レンタル・サービス利用版'!O83=0,"",'内訳明細　レンタル・サービス利用版'!O83)</f>
        <v/>
      </c>
      <c r="S24" s="104">
        <f t="shared" ref="S24:S34" si="0">SUM(G24:R24)</f>
        <v>0</v>
      </c>
      <c r="T24" s="95">
        <f>'内訳明細　レンタル・サービス利用版'!O29</f>
        <v>0</v>
      </c>
      <c r="U24" s="144"/>
      <c r="V24" s="10"/>
      <c r="Y24" s="11"/>
      <c r="Z24" s="11"/>
    </row>
    <row r="25" spans="1:26" ht="48" customHeight="1" x14ac:dyDescent="0.25">
      <c r="A25" s="467"/>
      <c r="B25" s="468"/>
      <c r="C25" s="75" t="s">
        <v>25</v>
      </c>
      <c r="D25" s="376">
        <v>1</v>
      </c>
      <c r="E25" s="376">
        <v>22</v>
      </c>
      <c r="F25" s="76" t="s">
        <v>95</v>
      </c>
      <c r="G25" s="333"/>
      <c r="H25" s="334"/>
      <c r="I25" s="334"/>
      <c r="J25" s="334"/>
      <c r="K25" s="334"/>
      <c r="L25" s="334"/>
      <c r="M25" s="334"/>
      <c r="N25" s="334"/>
      <c r="O25" s="334"/>
      <c r="P25" s="334"/>
      <c r="Q25" s="334"/>
      <c r="R25" s="335"/>
      <c r="S25" s="292">
        <f t="shared" si="0"/>
        <v>0</v>
      </c>
      <c r="T25" s="93">
        <f>'内訳明細　リース版'!O41</f>
        <v>0</v>
      </c>
      <c r="U25" s="293"/>
      <c r="V25" s="10"/>
      <c r="Y25" s="11"/>
      <c r="Z25" s="11"/>
    </row>
    <row r="26" spans="1:26" ht="48" customHeight="1" x14ac:dyDescent="0.25">
      <c r="A26" s="465" t="s">
        <v>55</v>
      </c>
      <c r="B26" s="466"/>
      <c r="C26" s="77" t="s">
        <v>32</v>
      </c>
      <c r="D26" s="386">
        <v>1</v>
      </c>
      <c r="E26" s="386">
        <v>22</v>
      </c>
      <c r="F26" s="80" t="s">
        <v>101</v>
      </c>
      <c r="G26" s="328" t="str">
        <f>IF('内訳明細　レンタル・サービス利用版'!D85=0,"",'内訳明細　レンタル・サービス利用版'!D85)</f>
        <v/>
      </c>
      <c r="H26" s="329" t="str">
        <f>IF('内訳明細　レンタル・サービス利用版'!E85=0,"",'内訳明細　レンタル・サービス利用版'!E85)</f>
        <v/>
      </c>
      <c r="I26" s="329" t="str">
        <f>IF('内訳明細　レンタル・サービス利用版'!F85=0,"",'内訳明細　レンタル・サービス利用版'!F85)</f>
        <v/>
      </c>
      <c r="J26" s="329" t="str">
        <f>IF('内訳明細　レンタル・サービス利用版'!G85=0,"",'内訳明細　レンタル・サービス利用版'!G85)</f>
        <v/>
      </c>
      <c r="K26" s="329" t="str">
        <f>IF('内訳明細　レンタル・サービス利用版'!H85=0,"",'内訳明細　レンタル・サービス利用版'!H85)</f>
        <v/>
      </c>
      <c r="L26" s="329" t="str">
        <f>IF('内訳明細　レンタル・サービス利用版'!I85=0,"",'内訳明細　レンタル・サービス利用版'!I85)</f>
        <v/>
      </c>
      <c r="M26" s="329" t="str">
        <f>IF('内訳明細　レンタル・サービス利用版'!J85=0,"",'内訳明細　レンタル・サービス利用版'!J85)</f>
        <v/>
      </c>
      <c r="N26" s="329" t="str">
        <f>IF('内訳明細　レンタル・サービス利用版'!K85=0,"",'内訳明細　レンタル・サービス利用版'!K85)</f>
        <v/>
      </c>
      <c r="O26" s="329" t="str">
        <f>IF('内訳明細　レンタル・サービス利用版'!L85=0,"",'内訳明細　レンタル・サービス利用版'!L85)</f>
        <v/>
      </c>
      <c r="P26" s="329" t="str">
        <f>IF('内訳明細　レンタル・サービス利用版'!M85=0,"",'内訳明細　レンタル・サービス利用版'!M85)</f>
        <v/>
      </c>
      <c r="Q26" s="329" t="str">
        <f>IF('内訳明細　レンタル・サービス利用版'!N85=0,"",'内訳明細　レンタル・サービス利用版'!N85)</f>
        <v/>
      </c>
      <c r="R26" s="330" t="str">
        <f>IF('内訳明細　レンタル・サービス利用版'!O85=0,"",'内訳明細　レンタル・サービス利用版'!O85)</f>
        <v/>
      </c>
      <c r="S26" s="105">
        <f t="shared" si="0"/>
        <v>0</v>
      </c>
      <c r="T26" s="331">
        <f>'内訳明細　レンタル・サービス利用版'!O45</f>
        <v>0</v>
      </c>
      <c r="U26" s="332"/>
      <c r="V26" s="10"/>
      <c r="Y26" s="11"/>
      <c r="Z26" s="11"/>
    </row>
    <row r="27" spans="1:26" ht="48" customHeight="1" x14ac:dyDescent="0.25">
      <c r="A27" s="465" t="s">
        <v>37</v>
      </c>
      <c r="B27" s="469"/>
      <c r="C27" s="77" t="s">
        <v>32</v>
      </c>
      <c r="D27" s="386">
        <v>1</v>
      </c>
      <c r="E27" s="386">
        <v>22</v>
      </c>
      <c r="F27" s="80" t="s">
        <v>101</v>
      </c>
      <c r="G27" s="323" t="str">
        <f>IF('内訳明細　レンタル・サービス利用版'!D86=0,"",'内訳明細　レンタル・サービス利用版'!D86)</f>
        <v/>
      </c>
      <c r="H27" s="324" t="str">
        <f>IF('内訳明細　レンタル・サービス利用版'!E86=0,"",'内訳明細　レンタル・サービス利用版'!E86)</f>
        <v/>
      </c>
      <c r="I27" s="324" t="str">
        <f>IF('内訳明細　レンタル・サービス利用版'!F86=0,"",'内訳明細　レンタル・サービス利用版'!F86)</f>
        <v/>
      </c>
      <c r="J27" s="324" t="str">
        <f>IF('内訳明細　レンタル・サービス利用版'!G86=0,"",'内訳明細　レンタル・サービス利用版'!G86)</f>
        <v/>
      </c>
      <c r="K27" s="324" t="str">
        <f>IF('内訳明細　レンタル・サービス利用版'!H86=0,"",'内訳明細　レンタル・サービス利用版'!H86)</f>
        <v/>
      </c>
      <c r="L27" s="324" t="str">
        <f>IF('内訳明細　レンタル・サービス利用版'!I86=0,"",'内訳明細　レンタル・サービス利用版'!I86)</f>
        <v/>
      </c>
      <c r="M27" s="324" t="str">
        <f>IF('内訳明細　レンタル・サービス利用版'!J86=0,"",'内訳明細　レンタル・サービス利用版'!J86)</f>
        <v/>
      </c>
      <c r="N27" s="324" t="str">
        <f>IF('内訳明細　レンタル・サービス利用版'!K86=0,"",'内訳明細　レンタル・サービス利用版'!K86)</f>
        <v/>
      </c>
      <c r="O27" s="324" t="str">
        <f>IF('内訳明細　レンタル・サービス利用版'!L86=0,"",'内訳明細　レンタル・サービス利用版'!L86)</f>
        <v/>
      </c>
      <c r="P27" s="324" t="str">
        <f>IF('内訳明細　レンタル・サービス利用版'!M86=0,"",'内訳明細　レンタル・サービス利用版'!M86)</f>
        <v/>
      </c>
      <c r="Q27" s="324" t="str">
        <f>IF('内訳明細　レンタル・サービス利用版'!N86=0,"",'内訳明細　レンタル・サービス利用版'!N86)</f>
        <v/>
      </c>
      <c r="R27" s="325" t="str">
        <f>IF('内訳明細　レンタル・サービス利用版'!O86=0,"",'内訳明細　レンタル・サービス利用版'!O86)</f>
        <v/>
      </c>
      <c r="S27" s="326">
        <f t="shared" si="0"/>
        <v>0</v>
      </c>
      <c r="T27" s="94">
        <f>'内訳明細　レンタル・サービス利用版'!O53</f>
        <v>0</v>
      </c>
      <c r="U27" s="327"/>
      <c r="V27" s="10"/>
      <c r="Y27" s="11"/>
      <c r="Z27" s="11"/>
    </row>
    <row r="28" spans="1:26" ht="48" customHeight="1" x14ac:dyDescent="0.25">
      <c r="A28" s="465" t="s">
        <v>108</v>
      </c>
      <c r="B28" s="469"/>
      <c r="C28" s="77" t="s">
        <v>32</v>
      </c>
      <c r="D28" s="386">
        <v>1</v>
      </c>
      <c r="E28" s="386">
        <v>22</v>
      </c>
      <c r="F28" s="80" t="s">
        <v>101</v>
      </c>
      <c r="G28" s="318" t="str">
        <f>IF('内訳明細　レンタル・サービス利用版'!D87=0,"",'内訳明細　レンタル・サービス利用版'!D87)</f>
        <v/>
      </c>
      <c r="H28" s="319" t="str">
        <f>IF('内訳明細　レンタル・サービス利用版'!E87=0,"",'内訳明細　レンタル・サービス利用版'!E87)</f>
        <v/>
      </c>
      <c r="I28" s="319" t="str">
        <f>IF('内訳明細　レンタル・サービス利用版'!F87=0,"",'内訳明細　レンタル・サービス利用版'!F87)</f>
        <v/>
      </c>
      <c r="J28" s="319" t="str">
        <f>IF('内訳明細　レンタル・サービス利用版'!G87=0,"",'内訳明細　レンタル・サービス利用版'!G87)</f>
        <v/>
      </c>
      <c r="K28" s="319" t="str">
        <f>IF('内訳明細　レンタル・サービス利用版'!H87=0,"",'内訳明細　レンタル・サービス利用版'!H87)</f>
        <v/>
      </c>
      <c r="L28" s="319" t="str">
        <f>IF('内訳明細　レンタル・サービス利用版'!I87=0,"",'内訳明細　レンタル・サービス利用版'!I87)</f>
        <v/>
      </c>
      <c r="M28" s="319" t="str">
        <f>IF('内訳明細　レンタル・サービス利用版'!J87=0,"",'内訳明細　レンタル・サービス利用版'!J87)</f>
        <v/>
      </c>
      <c r="N28" s="319" t="str">
        <f>IF('内訳明細　レンタル・サービス利用版'!K87=0,"",'内訳明細　レンタル・サービス利用版'!K87)</f>
        <v/>
      </c>
      <c r="O28" s="319" t="str">
        <f>IF('内訳明細　レンタル・サービス利用版'!L87=0,"",'内訳明細　レンタル・サービス利用版'!L87)</f>
        <v/>
      </c>
      <c r="P28" s="319" t="str">
        <f>IF('内訳明細　レンタル・サービス利用版'!M87=0,"",'内訳明細　レンタル・サービス利用版'!M87)</f>
        <v/>
      </c>
      <c r="Q28" s="319" t="str">
        <f>IF('内訳明細　レンタル・サービス利用版'!N87=0,"",'内訳明細　レンタル・サービス利用版'!N87)</f>
        <v/>
      </c>
      <c r="R28" s="320" t="str">
        <f>IF('内訳明細　レンタル・サービス利用版'!O87=0,"",'内訳明細　レンタル・サービス利用版'!O87)</f>
        <v/>
      </c>
      <c r="S28" s="321">
        <f t="shared" si="0"/>
        <v>0</v>
      </c>
      <c r="T28" s="290">
        <f>'内訳明細　レンタル・サービス利用版'!O60</f>
        <v>0</v>
      </c>
      <c r="U28" s="322"/>
      <c r="V28" s="10"/>
      <c r="Y28" s="11"/>
      <c r="Z28" s="11"/>
    </row>
    <row r="29" spans="1:26" ht="48" customHeight="1" x14ac:dyDescent="0.25">
      <c r="A29" s="465" t="s">
        <v>0</v>
      </c>
      <c r="B29" s="466"/>
      <c r="C29" s="77" t="s">
        <v>57</v>
      </c>
      <c r="D29" s="386">
        <v>1</v>
      </c>
      <c r="E29" s="386">
        <v>12</v>
      </c>
      <c r="F29" s="80" t="s">
        <v>100</v>
      </c>
      <c r="G29" s="263" t="str">
        <f>IF('内訳明細　購入版'!D84=0,"",'内訳明細　購入版'!D84)</f>
        <v/>
      </c>
      <c r="H29" s="264" t="str">
        <f>IF('内訳明細　購入版'!E84=0,"",'内訳明細　購入版'!E84)</f>
        <v/>
      </c>
      <c r="I29" s="273" t="str">
        <f>IF('内訳明細　購入版'!F84=0,"",'内訳明細　購入版'!F84)</f>
        <v/>
      </c>
      <c r="J29" s="273" t="str">
        <f>IF('内訳明細　購入版'!G84=0,"",'内訳明細　購入版'!G84)</f>
        <v/>
      </c>
      <c r="K29" s="273" t="str">
        <f>IF('内訳明細　購入版'!H84=0,"",'内訳明細　購入版'!H84)</f>
        <v/>
      </c>
      <c r="L29" s="273" t="str">
        <f>IF('内訳明細　購入版'!I84=0,"",'内訳明細　購入版'!I84)</f>
        <v/>
      </c>
      <c r="M29" s="273" t="str">
        <f>IF('内訳明細　購入版'!J84=0,"",'内訳明細　購入版'!J84)</f>
        <v/>
      </c>
      <c r="N29" s="273" t="str">
        <f>IF('内訳明細　購入版'!K84=0,"",'内訳明細　購入版'!K84)</f>
        <v/>
      </c>
      <c r="O29" s="273" t="str">
        <f>IF('内訳明細　購入版'!L84=0,"",'内訳明細　購入版'!L84)</f>
        <v/>
      </c>
      <c r="P29" s="273" t="str">
        <f>IF('内訳明細　購入版'!M84=0,"",'内訳明細　購入版'!M84)</f>
        <v/>
      </c>
      <c r="Q29" s="273" t="str">
        <f>IF('内訳明細　購入版'!N84=0,"",'内訳明細　購入版'!N84)</f>
        <v/>
      </c>
      <c r="R29" s="273" t="str">
        <f>IF('内訳明細　購入版'!O84=0,"",'内訳明細　購入版'!O84)</f>
        <v/>
      </c>
      <c r="S29" s="101">
        <f t="shared" si="0"/>
        <v>0</v>
      </c>
      <c r="T29" s="92">
        <f>'内訳明細　購入版'!M73</f>
        <v>0</v>
      </c>
      <c r="U29" s="145"/>
      <c r="V29" s="10"/>
      <c r="Y29" s="11"/>
      <c r="Z29" s="11"/>
    </row>
    <row r="30" spans="1:26" ht="48" customHeight="1" x14ac:dyDescent="0.25">
      <c r="A30" s="467"/>
      <c r="B30" s="468"/>
      <c r="C30" s="82" t="s">
        <v>102</v>
      </c>
      <c r="D30" s="366">
        <v>1</v>
      </c>
      <c r="E30" s="366">
        <v>22</v>
      </c>
      <c r="F30" s="83" t="s">
        <v>101</v>
      </c>
      <c r="G30" s="265" t="str">
        <f>IF('内訳明細　レンタル・サービス利用版'!D84=0,"",'内訳明細　レンタル・サービス利用版'!D84)</f>
        <v/>
      </c>
      <c r="H30" s="266" t="str">
        <f>IF('内訳明細　レンタル・サービス利用版'!E84=0,"",'内訳明細　レンタル・サービス利用版'!E84)</f>
        <v/>
      </c>
      <c r="I30" s="266" t="str">
        <f>IF('内訳明細　レンタル・サービス利用版'!F84=0,"",'内訳明細　レンタル・サービス利用版'!F84)</f>
        <v/>
      </c>
      <c r="J30" s="266" t="str">
        <f>IF('内訳明細　レンタル・サービス利用版'!G84=0,"",'内訳明細　レンタル・サービス利用版'!G84)</f>
        <v/>
      </c>
      <c r="K30" s="266" t="str">
        <f>IF('内訳明細　レンタル・サービス利用版'!H84=0,"",'内訳明細　レンタル・サービス利用版'!H84)</f>
        <v/>
      </c>
      <c r="L30" s="266" t="str">
        <f>IF('内訳明細　レンタル・サービス利用版'!I84=0,"",'内訳明細　レンタル・サービス利用版'!I84)</f>
        <v/>
      </c>
      <c r="M30" s="266" t="str">
        <f>IF('内訳明細　レンタル・サービス利用版'!J84=0,"",'内訳明細　レンタル・サービス利用版'!J84)</f>
        <v/>
      </c>
      <c r="N30" s="266" t="str">
        <f>IF('内訳明細　レンタル・サービス利用版'!K84=0,"",'内訳明細　レンタル・サービス利用版'!K84)</f>
        <v/>
      </c>
      <c r="O30" s="266" t="str">
        <f>IF('内訳明細　レンタル・サービス利用版'!L84=0,"",'内訳明細　レンタル・サービス利用版'!L84)</f>
        <v/>
      </c>
      <c r="P30" s="266" t="str">
        <f>IF('内訳明細　レンタル・サービス利用版'!M84=0,"",'内訳明細　レンタル・サービス利用版'!M84)</f>
        <v/>
      </c>
      <c r="Q30" s="266" t="str">
        <f>IF('内訳明細　レンタル・サービス利用版'!N84=0,"",'内訳明細　レンタル・サービス利用版'!N84)</f>
        <v/>
      </c>
      <c r="R30" s="267" t="str">
        <f>IF('内訳明細　レンタル・サービス利用版'!O84=0,"",'内訳明細　レンタル・サービス利用版'!O84)</f>
        <v/>
      </c>
      <c r="S30" s="104">
        <f t="shared" si="0"/>
        <v>0</v>
      </c>
      <c r="T30" s="95">
        <f>'内訳明細　レンタル・サービス利用版'!O37</f>
        <v>0</v>
      </c>
      <c r="U30" s="144"/>
      <c r="V30" s="10"/>
      <c r="Y30" s="11"/>
      <c r="Z30" s="11"/>
    </row>
    <row r="31" spans="1:26" ht="48" customHeight="1" x14ac:dyDescent="0.25">
      <c r="A31" s="467"/>
      <c r="B31" s="468"/>
      <c r="C31" s="88" t="s">
        <v>25</v>
      </c>
      <c r="D31" s="368">
        <v>1</v>
      </c>
      <c r="E31" s="368">
        <v>22</v>
      </c>
      <c r="F31" s="89" t="s">
        <v>95</v>
      </c>
      <c r="G31" s="134"/>
      <c r="H31" s="135"/>
      <c r="I31" s="135"/>
      <c r="J31" s="135"/>
      <c r="K31" s="135"/>
      <c r="L31" s="135"/>
      <c r="M31" s="135"/>
      <c r="N31" s="135"/>
      <c r="O31" s="135"/>
      <c r="P31" s="135"/>
      <c r="Q31" s="135"/>
      <c r="R31" s="136"/>
      <c r="S31" s="105">
        <f t="shared" si="0"/>
        <v>0</v>
      </c>
      <c r="T31" s="291">
        <f>'内訳明細　リース版'!O55</f>
        <v>0</v>
      </c>
      <c r="U31" s="288"/>
      <c r="V31" s="10"/>
      <c r="Y31" s="11"/>
      <c r="Z31" s="11"/>
    </row>
    <row r="32" spans="1:26" ht="48" customHeight="1" x14ac:dyDescent="0.25">
      <c r="A32" s="465" t="s">
        <v>2</v>
      </c>
      <c r="B32" s="466"/>
      <c r="C32" s="79" t="s">
        <v>57</v>
      </c>
      <c r="D32" s="365">
        <v>1</v>
      </c>
      <c r="E32" s="365">
        <v>11</v>
      </c>
      <c r="F32" s="90" t="s">
        <v>34</v>
      </c>
      <c r="G32" s="137"/>
      <c r="H32" s="138"/>
      <c r="I32" s="138"/>
      <c r="J32" s="138"/>
      <c r="K32" s="138"/>
      <c r="L32" s="138"/>
      <c r="M32" s="138"/>
      <c r="N32" s="138"/>
      <c r="O32" s="138"/>
      <c r="P32" s="138"/>
      <c r="Q32" s="138"/>
      <c r="R32" s="139"/>
      <c r="S32" s="103">
        <f t="shared" si="0"/>
        <v>0</v>
      </c>
      <c r="T32" s="91"/>
      <c r="U32" s="142"/>
      <c r="V32" s="10"/>
      <c r="Y32" s="11"/>
      <c r="Z32" s="11"/>
    </row>
    <row r="33" spans="1:26" ht="48" customHeight="1" x14ac:dyDescent="0.25">
      <c r="A33" s="506" t="s">
        <v>39</v>
      </c>
      <c r="B33" s="507"/>
      <c r="C33" s="77" t="s">
        <v>32</v>
      </c>
      <c r="D33" s="386">
        <v>0</v>
      </c>
      <c r="E33" s="386">
        <v>21</v>
      </c>
      <c r="F33" s="78" t="s">
        <v>35</v>
      </c>
      <c r="G33" s="140"/>
      <c r="H33" s="141"/>
      <c r="I33" s="272"/>
      <c r="J33" s="272"/>
      <c r="K33" s="272"/>
      <c r="L33" s="272"/>
      <c r="M33" s="272"/>
      <c r="N33" s="272"/>
      <c r="O33" s="272"/>
      <c r="P33" s="272"/>
      <c r="Q33" s="272"/>
      <c r="R33" s="272"/>
      <c r="S33" s="103">
        <f t="shared" si="0"/>
        <v>0</v>
      </c>
      <c r="T33" s="91"/>
      <c r="U33" s="143"/>
      <c r="V33" s="10"/>
      <c r="Y33" s="11"/>
      <c r="Z33" s="11"/>
    </row>
    <row r="34" spans="1:26" ht="48" customHeight="1" x14ac:dyDescent="0.25">
      <c r="A34" s="465" t="s">
        <v>167</v>
      </c>
      <c r="B34" s="466"/>
      <c r="C34" s="315" t="s">
        <v>56</v>
      </c>
      <c r="D34" s="369">
        <v>1</v>
      </c>
      <c r="E34" s="369">
        <v>12</v>
      </c>
      <c r="F34" s="316" t="s">
        <v>100</v>
      </c>
      <c r="G34" s="263" t="str">
        <f>IF('内訳明細　購入版'!D82=0,"",'内訳明細　購入版'!D82)</f>
        <v/>
      </c>
      <c r="H34" s="273" t="str">
        <f>IF('内訳明細　購入版'!E82=0,"",'内訳明細　購入版'!E82)</f>
        <v/>
      </c>
      <c r="I34" s="273" t="str">
        <f>IF('内訳明細　購入版'!F82=0,"",'内訳明細　購入版'!F82)</f>
        <v/>
      </c>
      <c r="J34" s="273" t="str">
        <f>IF('内訳明細　購入版'!G82=0,"",'内訳明細　購入版'!G82)</f>
        <v/>
      </c>
      <c r="K34" s="273" t="str">
        <f>IF('内訳明細　購入版'!H82=0,"",'内訳明細　購入版'!H82)</f>
        <v/>
      </c>
      <c r="L34" s="273" t="str">
        <f>IF('内訳明細　購入版'!I82=0,"",'内訳明細　購入版'!I82)</f>
        <v/>
      </c>
      <c r="M34" s="273" t="str">
        <f>IF('内訳明細　購入版'!J82=0,"",'内訳明細　購入版'!J82)</f>
        <v/>
      </c>
      <c r="N34" s="273" t="str">
        <f>IF('内訳明細　購入版'!K82=0,"",'内訳明細　購入版'!K82)</f>
        <v/>
      </c>
      <c r="O34" s="273" t="str">
        <f>IF('内訳明細　購入版'!L82=0,"",'内訳明細　購入版'!L82)</f>
        <v/>
      </c>
      <c r="P34" s="273" t="str">
        <f>IF('内訳明細　購入版'!M82=0,"",'内訳明細　購入版'!M82)</f>
        <v/>
      </c>
      <c r="Q34" s="273" t="str">
        <f>IF('内訳明細　購入版'!N82=0,"",'内訳明細　購入版'!N82)</f>
        <v/>
      </c>
      <c r="R34" s="342" t="str">
        <f>IF('内訳明細　購入版'!O82=0,"",'内訳明細　購入版'!O82)</f>
        <v/>
      </c>
      <c r="S34" s="101">
        <f t="shared" si="0"/>
        <v>0</v>
      </c>
      <c r="T34" s="317">
        <f>'内訳明細　購入版'!M49</f>
        <v>0</v>
      </c>
      <c r="U34" s="145"/>
      <c r="V34" s="10"/>
      <c r="Y34" s="11"/>
      <c r="Z34" s="11"/>
    </row>
    <row r="35" spans="1:26" ht="48" customHeight="1" x14ac:dyDescent="0.25">
      <c r="A35" s="467"/>
      <c r="B35" s="468"/>
      <c r="C35" s="352" t="s">
        <v>32</v>
      </c>
      <c r="D35" s="352">
        <v>1</v>
      </c>
      <c r="E35" s="352">
        <v>22</v>
      </c>
      <c r="F35" s="353" t="s">
        <v>101</v>
      </c>
      <c r="G35" s="343" t="str">
        <f>IF('内訳明細　レンタル・サービス利用版'!D88=0,"",'内訳明細　レンタル・サービス利用版'!D88)</f>
        <v/>
      </c>
      <c r="H35" s="344" t="str">
        <f>IF('内訳明細　レンタル・サービス利用版'!E88=0,"",'内訳明細　レンタル・サービス利用版'!E88)</f>
        <v/>
      </c>
      <c r="I35" s="344" t="str">
        <f>IF('内訳明細　レンタル・サービス利用版'!F88=0,"",'内訳明細　レンタル・サービス利用版'!F88)</f>
        <v/>
      </c>
      <c r="J35" s="344" t="str">
        <f>IF('内訳明細　レンタル・サービス利用版'!G88=0,"",'内訳明細　レンタル・サービス利用版'!G88)</f>
        <v/>
      </c>
      <c r="K35" s="344" t="str">
        <f>IF('内訳明細　レンタル・サービス利用版'!H88=0,"",'内訳明細　レンタル・サービス利用版'!H88)</f>
        <v/>
      </c>
      <c r="L35" s="344" t="str">
        <f>IF('内訳明細　レンタル・サービス利用版'!I88=0,"",'内訳明細　レンタル・サービス利用版'!I88)</f>
        <v/>
      </c>
      <c r="M35" s="344" t="str">
        <f>IF('内訳明細　レンタル・サービス利用版'!J88=0,"",'内訳明細　レンタル・サービス利用版'!J88)</f>
        <v/>
      </c>
      <c r="N35" s="344" t="str">
        <f>IF('内訳明細　レンタル・サービス利用版'!K88=0,"",'内訳明細　レンタル・サービス利用版'!K88)</f>
        <v/>
      </c>
      <c r="O35" s="344" t="str">
        <f>IF('内訳明細　レンタル・サービス利用版'!L88=0,"",'内訳明細　レンタル・サービス利用版'!L88)</f>
        <v/>
      </c>
      <c r="P35" s="344" t="str">
        <f>IF('内訳明細　レンタル・サービス利用版'!M88=0,"",'内訳明細　レンタル・サービス利用版'!M88)</f>
        <v/>
      </c>
      <c r="Q35" s="344" t="str">
        <f>IF('内訳明細　レンタル・サービス利用版'!N88=0,"",'内訳明細　レンタル・サービス利用版'!N88)</f>
        <v/>
      </c>
      <c r="R35" s="345" t="str">
        <f>IF('内訳明細　レンタル・サービス利用版'!O88=0,"",'内訳明細　レンタル・サービス利用版'!O88)</f>
        <v/>
      </c>
      <c r="S35" s="292">
        <f t="shared" ref="S35" si="1">SUM(G35:R35)</f>
        <v>0</v>
      </c>
      <c r="T35" s="354">
        <f>'内訳明細　レンタル・サービス利用版'!O68</f>
        <v>0</v>
      </c>
      <c r="U35" s="288"/>
      <c r="V35" s="10"/>
      <c r="Y35" s="11"/>
      <c r="Z35" s="11"/>
    </row>
    <row r="36" spans="1:26" ht="48" customHeight="1" x14ac:dyDescent="0.25">
      <c r="A36" s="465" t="s">
        <v>194</v>
      </c>
      <c r="B36" s="466"/>
      <c r="C36" s="315" t="s">
        <v>56</v>
      </c>
      <c r="D36" s="364">
        <v>1</v>
      </c>
      <c r="E36" s="364">
        <v>12</v>
      </c>
      <c r="F36" s="348" t="s">
        <v>100</v>
      </c>
      <c r="G36" s="318" t="str">
        <f>IF('内訳明細　購入版'!D83=0,"",'内訳明細　購入版'!D83)</f>
        <v/>
      </c>
      <c r="H36" s="319" t="str">
        <f>IF('内訳明細　購入版'!E83=0,"",'内訳明細　購入版'!E83)</f>
        <v/>
      </c>
      <c r="I36" s="319" t="str">
        <f>IF('内訳明細　購入版'!F83=0,"",'内訳明細　購入版'!F83)</f>
        <v/>
      </c>
      <c r="J36" s="319" t="str">
        <f>IF('内訳明細　購入版'!G83=0,"",'内訳明細　購入版'!G83)</f>
        <v/>
      </c>
      <c r="K36" s="319" t="str">
        <f>IF('内訳明細　購入版'!H83=0,"",'内訳明細　購入版'!H83)</f>
        <v/>
      </c>
      <c r="L36" s="319" t="str">
        <f>IF('内訳明細　購入版'!I83=0,"",'内訳明細　購入版'!I83)</f>
        <v/>
      </c>
      <c r="M36" s="319" t="str">
        <f>IF('内訳明細　購入版'!J83=0,"",'内訳明細　購入版'!J83)</f>
        <v/>
      </c>
      <c r="N36" s="319" t="str">
        <f>IF('内訳明細　購入版'!K83=0,"",'内訳明細　購入版'!K83)</f>
        <v/>
      </c>
      <c r="O36" s="319" t="str">
        <f>IF('内訳明細　購入版'!L83=0,"",'内訳明細　購入版'!L83)</f>
        <v/>
      </c>
      <c r="P36" s="319" t="str">
        <f>IF('内訳明細　購入版'!M83=0,"",'内訳明細　購入版'!M83)</f>
        <v/>
      </c>
      <c r="Q36" s="319" t="str">
        <f>IF('内訳明細　購入版'!N83=0,"",'内訳明細　購入版'!N83)</f>
        <v/>
      </c>
      <c r="R36" s="320" t="str">
        <f>IF('内訳明細　購入版'!O83=0,"",'内訳明細　購入版'!O83)</f>
        <v/>
      </c>
      <c r="S36" s="349">
        <f t="shared" ref="S36:S37" si="2">SUM(G36:R36)</f>
        <v>0</v>
      </c>
      <c r="T36" s="350">
        <f>'内訳明細　購入版'!M61</f>
        <v>0</v>
      </c>
      <c r="U36" s="351"/>
      <c r="V36" s="10"/>
      <c r="Y36" s="11"/>
      <c r="Z36" s="11"/>
    </row>
    <row r="37" spans="1:26" ht="48" customHeight="1" thickBot="1" x14ac:dyDescent="0.3">
      <c r="A37" s="516"/>
      <c r="B37" s="517"/>
      <c r="C37" s="356" t="s">
        <v>32</v>
      </c>
      <c r="D37" s="370">
        <v>1</v>
      </c>
      <c r="E37" s="370">
        <v>22</v>
      </c>
      <c r="F37" s="355" t="s">
        <v>101</v>
      </c>
      <c r="G37" s="357" t="str">
        <f>IF('内訳明細　レンタル・サービス利用版'!D89=0,"",'内訳明細　レンタル・サービス利用版'!D89)</f>
        <v/>
      </c>
      <c r="H37" s="358" t="str">
        <f>IF('内訳明細　レンタル・サービス利用版'!E89=0,"",'内訳明細　レンタル・サービス利用版'!E89)</f>
        <v/>
      </c>
      <c r="I37" s="359" t="str">
        <f>IF('内訳明細　レンタル・サービス利用版'!F89=0,"",'内訳明細　レンタル・サービス利用版'!F89)</f>
        <v/>
      </c>
      <c r="J37" s="360" t="str">
        <f>IF('内訳明細　レンタル・サービス利用版'!G89=0,"",'内訳明細　レンタル・サービス利用版'!G89)</f>
        <v/>
      </c>
      <c r="K37" s="360" t="str">
        <f>IF('内訳明細　レンタル・サービス利用版'!H89=0,"",'内訳明細　レンタル・サービス利用版'!H89)</f>
        <v/>
      </c>
      <c r="L37" s="358" t="str">
        <f>IF('内訳明細　レンタル・サービス利用版'!I89=0,"",'内訳明細　レンタル・サービス利用版'!I89)</f>
        <v/>
      </c>
      <c r="M37" s="360" t="str">
        <f>IF('内訳明細　レンタル・サービス利用版'!J89=0,"",'内訳明細　レンタル・サービス利用版'!J89)</f>
        <v/>
      </c>
      <c r="N37" s="360" t="str">
        <f>IF('内訳明細　レンタル・サービス利用版'!K89=0,"",'内訳明細　レンタル・サービス利用版'!K89)</f>
        <v/>
      </c>
      <c r="O37" s="360" t="str">
        <f>IF('内訳明細　レンタル・サービス利用版'!L89=0,"",'内訳明細　レンタル・サービス利用版'!L89)</f>
        <v/>
      </c>
      <c r="P37" s="360" t="str">
        <f>IF('内訳明細　レンタル・サービス利用版'!M89=0,"",'内訳明細　レンタル・サービス利用版'!M89)</f>
        <v/>
      </c>
      <c r="Q37" s="358" t="str">
        <f>IF('内訳明細　レンタル・サービス利用版'!N89=0,"",'内訳明細　レンタル・サービス利用版'!N89)</f>
        <v/>
      </c>
      <c r="R37" s="361" t="str">
        <f>IF('内訳明細　レンタル・サービス利用版'!O89=0,"",'内訳明細　レンタル・サービス利用版'!O89)</f>
        <v/>
      </c>
      <c r="S37" s="362">
        <f t="shared" si="2"/>
        <v>0</v>
      </c>
      <c r="T37" s="346">
        <f>'内訳明細　レンタル・サービス利用版'!O76</f>
        <v>0</v>
      </c>
      <c r="U37" s="347"/>
      <c r="V37" s="10"/>
      <c r="Y37" s="11"/>
      <c r="Z37" s="11"/>
    </row>
    <row r="38" spans="1:26" ht="48" customHeight="1" thickTop="1" thickBot="1" x14ac:dyDescent="0.3">
      <c r="A38" s="497" t="s">
        <v>171</v>
      </c>
      <c r="B38" s="498"/>
      <c r="C38" s="498"/>
      <c r="D38" s="498"/>
      <c r="E38" s="498"/>
      <c r="F38" s="499"/>
      <c r="G38" s="106">
        <f t="shared" ref="G38:R38" si="3">IF(区分="実績",SUMIFS(G20:G37,$D20:$D37,1),SUM(G20:G37))</f>
        <v>0</v>
      </c>
      <c r="H38" s="106">
        <f t="shared" si="3"/>
        <v>0</v>
      </c>
      <c r="I38" s="106">
        <f t="shared" si="3"/>
        <v>0</v>
      </c>
      <c r="J38" s="106">
        <f t="shared" si="3"/>
        <v>0</v>
      </c>
      <c r="K38" s="106">
        <f t="shared" si="3"/>
        <v>0</v>
      </c>
      <c r="L38" s="106">
        <f t="shared" si="3"/>
        <v>0</v>
      </c>
      <c r="M38" s="106">
        <f t="shared" si="3"/>
        <v>0</v>
      </c>
      <c r="N38" s="106">
        <f t="shared" si="3"/>
        <v>0</v>
      </c>
      <c r="O38" s="106">
        <f t="shared" si="3"/>
        <v>0</v>
      </c>
      <c r="P38" s="106">
        <f t="shared" si="3"/>
        <v>0</v>
      </c>
      <c r="Q38" s="106">
        <f t="shared" si="3"/>
        <v>0</v>
      </c>
      <c r="R38" s="106">
        <f t="shared" si="3"/>
        <v>0</v>
      </c>
      <c r="S38" s="275">
        <f>SUM(G38:R38)</f>
        <v>0</v>
      </c>
      <c r="T38" s="251">
        <f t="shared" ref="T38" si="4">SUM(T20:T36)</f>
        <v>0</v>
      </c>
      <c r="U38" s="146"/>
      <c r="V38" s="10"/>
      <c r="Y38" s="11"/>
      <c r="Z38" s="11"/>
    </row>
    <row r="39" spans="1:26" ht="48" customHeight="1" thickTop="1" thickBot="1" x14ac:dyDescent="0.3">
      <c r="A39" s="497" t="s">
        <v>169</v>
      </c>
      <c r="B39" s="498"/>
      <c r="C39" s="498"/>
      <c r="D39" s="498"/>
      <c r="E39" s="498"/>
      <c r="F39" s="499"/>
      <c r="G39" s="106">
        <f>G38+G38*G19/100</f>
        <v>0</v>
      </c>
      <c r="H39" s="106">
        <f>H38+H38*H19/100</f>
        <v>0</v>
      </c>
      <c r="I39" s="106">
        <f t="shared" ref="I39:R39" si="5">I38+I38*I19/100</f>
        <v>0</v>
      </c>
      <c r="J39" s="106">
        <f t="shared" si="5"/>
        <v>0</v>
      </c>
      <c r="K39" s="106">
        <f t="shared" si="5"/>
        <v>0</v>
      </c>
      <c r="L39" s="106">
        <f t="shared" si="5"/>
        <v>0</v>
      </c>
      <c r="M39" s="106">
        <f t="shared" si="5"/>
        <v>0</v>
      </c>
      <c r="N39" s="106">
        <f t="shared" si="5"/>
        <v>0</v>
      </c>
      <c r="O39" s="106">
        <f t="shared" si="5"/>
        <v>0</v>
      </c>
      <c r="P39" s="106">
        <f t="shared" si="5"/>
        <v>0</v>
      </c>
      <c r="Q39" s="106">
        <f t="shared" si="5"/>
        <v>0</v>
      </c>
      <c r="R39" s="274">
        <f t="shared" si="5"/>
        <v>0</v>
      </c>
      <c r="S39" s="275">
        <f>SUM(G39:R39)</f>
        <v>0</v>
      </c>
      <c r="T39" s="251">
        <f>SUM(T21:T38)</f>
        <v>0</v>
      </c>
      <c r="U39" s="146"/>
      <c r="V39" s="10"/>
      <c r="Y39" s="11"/>
      <c r="Z39" s="11"/>
    </row>
    <row r="40" spans="1:26" ht="48" customHeight="1" thickTop="1" thickBot="1" x14ac:dyDescent="0.3">
      <c r="A40" s="500" t="s">
        <v>172</v>
      </c>
      <c r="B40" s="501"/>
      <c r="C40" s="501"/>
      <c r="D40" s="501"/>
      <c r="E40" s="501"/>
      <c r="F40" s="502"/>
      <c r="G40" s="107">
        <f t="shared" ref="G40:R40" si="6">IF(区分="実績",SUMIFS(G20:G37,$D20:$D37,1,$E20:$E37,11)+SUMIFS(G20:G37,$D20:$D37,1,$E20:$E37,12),SUMIFS(G20:G37,$E20:$E37,11)+SUMIFS(G20:G37,$E20:$E37,12))</f>
        <v>0</v>
      </c>
      <c r="H40" s="107">
        <f t="shared" si="6"/>
        <v>0</v>
      </c>
      <c r="I40" s="107">
        <f t="shared" si="6"/>
        <v>0</v>
      </c>
      <c r="J40" s="107">
        <f t="shared" si="6"/>
        <v>0</v>
      </c>
      <c r="K40" s="107">
        <f t="shared" si="6"/>
        <v>0</v>
      </c>
      <c r="L40" s="107">
        <f t="shared" si="6"/>
        <v>0</v>
      </c>
      <c r="M40" s="107">
        <f t="shared" si="6"/>
        <v>0</v>
      </c>
      <c r="N40" s="107">
        <f t="shared" si="6"/>
        <v>0</v>
      </c>
      <c r="O40" s="107">
        <f t="shared" si="6"/>
        <v>0</v>
      </c>
      <c r="P40" s="107">
        <f t="shared" si="6"/>
        <v>0</v>
      </c>
      <c r="Q40" s="107">
        <f t="shared" si="6"/>
        <v>0</v>
      </c>
      <c r="R40" s="107">
        <f t="shared" si="6"/>
        <v>0</v>
      </c>
      <c r="S40" s="275">
        <f t="shared" ref="S40" si="7">SUM(S20,S23,S29,S32,S34,S36)</f>
        <v>0</v>
      </c>
      <c r="T40" s="108">
        <f>T20+T23+T29+T32+T35+T37</f>
        <v>0</v>
      </c>
      <c r="U40" s="147"/>
      <c r="V40" s="10"/>
      <c r="Y40" s="11"/>
      <c r="Z40" s="11"/>
    </row>
    <row r="41" spans="1:26" ht="48" customHeight="1" thickTop="1" thickBot="1" x14ac:dyDescent="0.3">
      <c r="A41" s="503" t="s">
        <v>173</v>
      </c>
      <c r="B41" s="504"/>
      <c r="C41" s="504"/>
      <c r="D41" s="504"/>
      <c r="E41" s="504"/>
      <c r="F41" s="505"/>
      <c r="G41" s="109">
        <f>G38-G40</f>
        <v>0</v>
      </c>
      <c r="H41" s="109">
        <f>H38-H40</f>
        <v>0</v>
      </c>
      <c r="I41" s="109">
        <f t="shared" ref="I41:L41" si="8">I38-I40</f>
        <v>0</v>
      </c>
      <c r="J41" s="109">
        <f t="shared" si="8"/>
        <v>0</v>
      </c>
      <c r="K41" s="109">
        <f t="shared" si="8"/>
        <v>0</v>
      </c>
      <c r="L41" s="109">
        <f t="shared" si="8"/>
        <v>0</v>
      </c>
      <c r="M41" s="109">
        <f t="shared" ref="M41:Q41" si="9">M38-M40</f>
        <v>0</v>
      </c>
      <c r="N41" s="109">
        <f t="shared" si="9"/>
        <v>0</v>
      </c>
      <c r="O41" s="109">
        <f t="shared" si="9"/>
        <v>0</v>
      </c>
      <c r="P41" s="109">
        <f t="shared" si="9"/>
        <v>0</v>
      </c>
      <c r="Q41" s="109">
        <f t="shared" si="9"/>
        <v>0</v>
      </c>
      <c r="R41" s="109">
        <f>R38-R40</f>
        <v>0</v>
      </c>
      <c r="S41" s="126">
        <f>S38-S40</f>
        <v>0</v>
      </c>
      <c r="T41" s="110">
        <f t="shared" ref="T41" si="10">T38-T40</f>
        <v>0</v>
      </c>
      <c r="U41" s="148"/>
      <c r="V41" s="10"/>
      <c r="Y41" s="11"/>
      <c r="Z41" s="11"/>
    </row>
    <row r="42" spans="1:26" ht="11.25" hidden="1" customHeight="1" thickBot="1" x14ac:dyDescent="0.3">
      <c r="Y42" s="9"/>
    </row>
    <row r="43" spans="1:26" hidden="1" x14ac:dyDescent="0.25">
      <c r="D43" s="374"/>
      <c r="E43" s="374">
        <v>11</v>
      </c>
      <c r="F43" s="408" t="s">
        <v>248</v>
      </c>
      <c r="G43" s="389">
        <f t="shared" ref="G43:R46" si="11">IF(区分="実績",SUMIFS(G$20:G$37,$D$20:$D$37,1,$E$20:$E$37,$E43),SUMIFS(G$20:G$37,$E$20:$E$37,$E43))</f>
        <v>0</v>
      </c>
      <c r="H43" s="389">
        <f t="shared" si="11"/>
        <v>0</v>
      </c>
      <c r="I43" s="389">
        <f t="shared" si="11"/>
        <v>0</v>
      </c>
      <c r="J43" s="389">
        <f t="shared" si="11"/>
        <v>0</v>
      </c>
      <c r="K43" s="389">
        <f t="shared" si="11"/>
        <v>0</v>
      </c>
      <c r="L43" s="389">
        <f t="shared" si="11"/>
        <v>0</v>
      </c>
      <c r="M43" s="389">
        <f t="shared" si="11"/>
        <v>0</v>
      </c>
      <c r="N43" s="389">
        <f t="shared" si="11"/>
        <v>0</v>
      </c>
      <c r="O43" s="389">
        <f t="shared" si="11"/>
        <v>0</v>
      </c>
      <c r="P43" s="389">
        <f t="shared" si="11"/>
        <v>0</v>
      </c>
      <c r="Q43" s="389">
        <f t="shared" si="11"/>
        <v>0</v>
      </c>
      <c r="R43" s="389">
        <f t="shared" si="11"/>
        <v>0</v>
      </c>
      <c r="S43" s="402">
        <f>SUM(G43:R43)</f>
        <v>0</v>
      </c>
      <c r="U43" s="32"/>
      <c r="Y43" s="9"/>
    </row>
    <row r="44" spans="1:26" ht="14.25" hidden="1" customHeight="1" x14ac:dyDescent="0.25">
      <c r="B44" s="8" t="s">
        <v>247</v>
      </c>
      <c r="D44" s="374"/>
      <c r="E44" s="374">
        <v>12</v>
      </c>
      <c r="F44" s="409" t="s">
        <v>249</v>
      </c>
      <c r="G44" s="388">
        <f t="shared" si="11"/>
        <v>0</v>
      </c>
      <c r="H44" s="388">
        <f t="shared" si="11"/>
        <v>0</v>
      </c>
      <c r="I44" s="388">
        <f t="shared" si="11"/>
        <v>0</v>
      </c>
      <c r="J44" s="388">
        <f t="shared" si="11"/>
        <v>0</v>
      </c>
      <c r="K44" s="388">
        <f t="shared" si="11"/>
        <v>0</v>
      </c>
      <c r="L44" s="388">
        <f t="shared" si="11"/>
        <v>0</v>
      </c>
      <c r="M44" s="388">
        <f t="shared" si="11"/>
        <v>0</v>
      </c>
      <c r="N44" s="388">
        <f t="shared" si="11"/>
        <v>0</v>
      </c>
      <c r="O44" s="388">
        <f t="shared" si="11"/>
        <v>0</v>
      </c>
      <c r="P44" s="388">
        <f t="shared" si="11"/>
        <v>0</v>
      </c>
      <c r="Q44" s="388">
        <f t="shared" si="11"/>
        <v>0</v>
      </c>
      <c r="R44" s="388">
        <f t="shared" si="11"/>
        <v>0</v>
      </c>
      <c r="S44" s="403">
        <f t="shared" ref="S44:S45" si="12">SUM(G44:R44)</f>
        <v>0</v>
      </c>
      <c r="U44" s="32"/>
      <c r="V44" s="32"/>
      <c r="W44" s="32"/>
      <c r="X44" s="32"/>
      <c r="Y44" s="32"/>
    </row>
    <row r="45" spans="1:26" hidden="1" x14ac:dyDescent="0.25">
      <c r="B45" s="371" t="s">
        <v>245</v>
      </c>
      <c r="D45" s="374"/>
      <c r="E45" s="374">
        <v>21</v>
      </c>
      <c r="F45" s="390" t="s">
        <v>250</v>
      </c>
      <c r="G45" s="388">
        <f t="shared" si="11"/>
        <v>0</v>
      </c>
      <c r="H45" s="388">
        <f t="shared" si="11"/>
        <v>0</v>
      </c>
      <c r="I45" s="388">
        <f t="shared" si="11"/>
        <v>0</v>
      </c>
      <c r="J45" s="388">
        <f t="shared" si="11"/>
        <v>0</v>
      </c>
      <c r="K45" s="388">
        <f t="shared" si="11"/>
        <v>0</v>
      </c>
      <c r="L45" s="388">
        <f t="shared" si="11"/>
        <v>0</v>
      </c>
      <c r="M45" s="388">
        <f t="shared" si="11"/>
        <v>0</v>
      </c>
      <c r="N45" s="388">
        <f t="shared" si="11"/>
        <v>0</v>
      </c>
      <c r="O45" s="388">
        <f t="shared" si="11"/>
        <v>0</v>
      </c>
      <c r="P45" s="388">
        <f t="shared" si="11"/>
        <v>0</v>
      </c>
      <c r="Q45" s="388">
        <f t="shared" si="11"/>
        <v>0</v>
      </c>
      <c r="R45" s="388">
        <f t="shared" si="11"/>
        <v>0</v>
      </c>
      <c r="S45" s="403">
        <f t="shared" si="12"/>
        <v>0</v>
      </c>
      <c r="U45" s="32"/>
      <c r="V45" s="32"/>
      <c r="W45" s="32"/>
      <c r="X45" s="32"/>
      <c r="Y45" s="32"/>
    </row>
    <row r="46" spans="1:26" ht="13.15" hidden="1" thickBot="1" x14ac:dyDescent="0.3">
      <c r="B46" s="371" t="s">
        <v>246</v>
      </c>
      <c r="D46" s="374"/>
      <c r="E46" s="374">
        <v>22</v>
      </c>
      <c r="F46" s="410" t="s">
        <v>251</v>
      </c>
      <c r="G46" s="401">
        <f t="shared" si="11"/>
        <v>0</v>
      </c>
      <c r="H46" s="401">
        <f t="shared" si="11"/>
        <v>0</v>
      </c>
      <c r="I46" s="401">
        <f t="shared" si="11"/>
        <v>0</v>
      </c>
      <c r="J46" s="401">
        <f t="shared" si="11"/>
        <v>0</v>
      </c>
      <c r="K46" s="401">
        <f t="shared" si="11"/>
        <v>0</v>
      </c>
      <c r="L46" s="401">
        <f t="shared" si="11"/>
        <v>0</v>
      </c>
      <c r="M46" s="401">
        <f t="shared" si="11"/>
        <v>0</v>
      </c>
      <c r="N46" s="401">
        <f t="shared" si="11"/>
        <v>0</v>
      </c>
      <c r="O46" s="401">
        <f t="shared" si="11"/>
        <v>0</v>
      </c>
      <c r="P46" s="401">
        <f t="shared" si="11"/>
        <v>0</v>
      </c>
      <c r="Q46" s="401">
        <f t="shared" si="11"/>
        <v>0</v>
      </c>
      <c r="R46" s="401">
        <f t="shared" si="11"/>
        <v>0</v>
      </c>
      <c r="S46" s="404">
        <f>SUM(G46:R46)</f>
        <v>0</v>
      </c>
      <c r="U46" s="32"/>
      <c r="V46" s="32"/>
      <c r="W46" s="32"/>
      <c r="X46" s="32"/>
      <c r="Y46" s="32"/>
    </row>
    <row r="47" spans="1:26" ht="13.5" hidden="1" thickTop="1" thickBot="1" x14ac:dyDescent="0.3">
      <c r="F47" s="398" t="s">
        <v>263</v>
      </c>
      <c r="G47" s="399">
        <f>SUM(G43:G46)</f>
        <v>0</v>
      </c>
      <c r="H47" s="399">
        <f>SUM(H43:H46)</f>
        <v>0</v>
      </c>
      <c r="I47" s="399">
        <f t="shared" ref="I47:R47" si="13">SUM(I43:I46)</f>
        <v>0</v>
      </c>
      <c r="J47" s="399">
        <f t="shared" si="13"/>
        <v>0</v>
      </c>
      <c r="K47" s="399">
        <f t="shared" si="13"/>
        <v>0</v>
      </c>
      <c r="L47" s="399">
        <f t="shared" si="13"/>
        <v>0</v>
      </c>
      <c r="M47" s="399">
        <f t="shared" si="13"/>
        <v>0</v>
      </c>
      <c r="N47" s="399">
        <f t="shared" si="13"/>
        <v>0</v>
      </c>
      <c r="O47" s="399">
        <f t="shared" si="13"/>
        <v>0</v>
      </c>
      <c r="P47" s="399">
        <f t="shared" si="13"/>
        <v>0</v>
      </c>
      <c r="Q47" s="399">
        <f t="shared" si="13"/>
        <v>0</v>
      </c>
      <c r="R47" s="399">
        <f t="shared" si="13"/>
        <v>0</v>
      </c>
      <c r="S47" s="400">
        <f>SUM(G47:R47)</f>
        <v>0</v>
      </c>
      <c r="V47" s="32"/>
      <c r="W47" s="32"/>
      <c r="X47" s="32"/>
      <c r="Y47" s="32"/>
    </row>
    <row r="48" spans="1:26" ht="13.5" hidden="1" thickTop="1" thickBot="1" x14ac:dyDescent="0.3">
      <c r="B48" s="372" t="s">
        <v>265</v>
      </c>
      <c r="D48" s="373"/>
      <c r="E48" s="373"/>
      <c r="F48" s="391" t="s">
        <v>268</v>
      </c>
      <c r="G48" s="392">
        <f>G47+G47*G19/100</f>
        <v>0</v>
      </c>
      <c r="H48" s="392">
        <f t="shared" ref="H48:R48" si="14">H47+H47*H19/100</f>
        <v>0</v>
      </c>
      <c r="I48" s="392">
        <f t="shared" si="14"/>
        <v>0</v>
      </c>
      <c r="J48" s="392">
        <f t="shared" si="14"/>
        <v>0</v>
      </c>
      <c r="K48" s="392">
        <f t="shared" si="14"/>
        <v>0</v>
      </c>
      <c r="L48" s="392">
        <f t="shared" si="14"/>
        <v>0</v>
      </c>
      <c r="M48" s="392">
        <f t="shared" si="14"/>
        <v>0</v>
      </c>
      <c r="N48" s="392">
        <f t="shared" si="14"/>
        <v>0</v>
      </c>
      <c r="O48" s="392">
        <f t="shared" si="14"/>
        <v>0</v>
      </c>
      <c r="P48" s="392">
        <f t="shared" si="14"/>
        <v>0</v>
      </c>
      <c r="Q48" s="392">
        <f t="shared" si="14"/>
        <v>0</v>
      </c>
      <c r="R48" s="392">
        <f t="shared" si="14"/>
        <v>0</v>
      </c>
      <c r="S48" s="393">
        <f>SUM(G48:R48)</f>
        <v>0</v>
      </c>
      <c r="V48" s="32"/>
      <c r="W48" s="32"/>
      <c r="X48" s="32"/>
      <c r="Y48" s="32"/>
    </row>
    <row r="49" spans="2:27" ht="25.9" hidden="1" thickBot="1" x14ac:dyDescent="0.3">
      <c r="B49" s="414" t="s">
        <v>266</v>
      </c>
      <c r="F49" s="412" t="s">
        <v>269</v>
      </c>
      <c r="G49" s="399">
        <f>SUM(G43:G44,G46)</f>
        <v>0</v>
      </c>
      <c r="H49" s="399">
        <f t="shared" ref="H49:R49" si="15">SUM(H43:H44,H46)</f>
        <v>0</v>
      </c>
      <c r="I49" s="399">
        <f t="shared" si="15"/>
        <v>0</v>
      </c>
      <c r="J49" s="399">
        <f t="shared" si="15"/>
        <v>0</v>
      </c>
      <c r="K49" s="399">
        <f t="shared" si="15"/>
        <v>0</v>
      </c>
      <c r="L49" s="399">
        <f t="shared" si="15"/>
        <v>0</v>
      </c>
      <c r="M49" s="399">
        <f t="shared" si="15"/>
        <v>0</v>
      </c>
      <c r="N49" s="399">
        <f t="shared" si="15"/>
        <v>0</v>
      </c>
      <c r="O49" s="399">
        <f t="shared" si="15"/>
        <v>0</v>
      </c>
      <c r="P49" s="399">
        <f t="shared" si="15"/>
        <v>0</v>
      </c>
      <c r="Q49" s="399">
        <f t="shared" si="15"/>
        <v>0</v>
      </c>
      <c r="R49" s="399">
        <f t="shared" si="15"/>
        <v>0</v>
      </c>
      <c r="S49" s="400">
        <f>SUM(G49:R49)</f>
        <v>0</v>
      </c>
      <c r="T49" s="32"/>
      <c r="U49" s="32"/>
      <c r="V49" s="32"/>
      <c r="W49" s="32"/>
      <c r="X49" s="32"/>
      <c r="Y49" s="32"/>
    </row>
    <row r="50" spans="2:27" ht="26.25" hidden="1" thickTop="1" thickBot="1" x14ac:dyDescent="0.3">
      <c r="B50" s="371"/>
      <c r="F50" s="411" t="s">
        <v>270</v>
      </c>
      <c r="G50" s="413">
        <f>G49+G49*G19/100</f>
        <v>0</v>
      </c>
      <c r="H50" s="413">
        <f t="shared" ref="H50:R50" si="16">H49+H49*H19/100</f>
        <v>0</v>
      </c>
      <c r="I50" s="413">
        <f t="shared" si="16"/>
        <v>0</v>
      </c>
      <c r="J50" s="413">
        <f t="shared" si="16"/>
        <v>0</v>
      </c>
      <c r="K50" s="413">
        <f t="shared" si="16"/>
        <v>0</v>
      </c>
      <c r="L50" s="413">
        <f t="shared" si="16"/>
        <v>0</v>
      </c>
      <c r="M50" s="413">
        <f t="shared" si="16"/>
        <v>0</v>
      </c>
      <c r="N50" s="413">
        <f t="shared" si="16"/>
        <v>0</v>
      </c>
      <c r="O50" s="413">
        <f t="shared" si="16"/>
        <v>0</v>
      </c>
      <c r="P50" s="413">
        <f t="shared" si="16"/>
        <v>0</v>
      </c>
      <c r="Q50" s="413">
        <f t="shared" si="16"/>
        <v>0</v>
      </c>
      <c r="R50" s="413">
        <f t="shared" si="16"/>
        <v>0</v>
      </c>
      <c r="S50" s="400">
        <f>SUM(G50:R50)</f>
        <v>0</v>
      </c>
      <c r="T50" s="32"/>
      <c r="U50" s="32"/>
      <c r="V50" s="32"/>
      <c r="W50" s="32"/>
      <c r="X50" s="32"/>
      <c r="Y50" s="32"/>
    </row>
    <row r="51" spans="2:27" hidden="1" x14ac:dyDescent="0.25">
      <c r="G51" s="27"/>
      <c r="H51" s="27"/>
      <c r="I51" s="27"/>
      <c r="J51" s="27"/>
      <c r="K51" s="32"/>
      <c r="L51" s="32"/>
      <c r="M51" s="27"/>
      <c r="N51" s="27"/>
      <c r="O51" s="27"/>
      <c r="P51" s="32"/>
      <c r="Q51" s="32"/>
      <c r="R51" s="32"/>
      <c r="S51" s="32"/>
      <c r="T51" s="32"/>
      <c r="U51" s="32"/>
      <c r="V51" s="32"/>
      <c r="W51" s="32"/>
      <c r="X51" s="32"/>
      <c r="Y51" s="32"/>
    </row>
    <row r="52" spans="2:27" x14ac:dyDescent="0.25">
      <c r="G52" s="27"/>
      <c r="H52" s="27"/>
      <c r="I52" s="27"/>
      <c r="J52" s="27"/>
      <c r="K52" s="32"/>
      <c r="L52" s="32"/>
      <c r="M52" s="27"/>
      <c r="N52" s="27"/>
      <c r="O52" s="27"/>
      <c r="P52" s="32"/>
      <c r="Q52" s="32"/>
      <c r="R52" s="32"/>
      <c r="S52" s="32"/>
      <c r="T52" s="32"/>
      <c r="U52" s="32"/>
      <c r="V52" s="32"/>
      <c r="W52" s="32"/>
      <c r="X52" s="32"/>
      <c r="Y52" s="32"/>
    </row>
    <row r="53" spans="2:27" x14ac:dyDescent="0.25">
      <c r="G53" s="27"/>
      <c r="H53" s="27"/>
      <c r="I53" s="27"/>
      <c r="J53" s="27"/>
      <c r="K53" s="27"/>
      <c r="L53" s="27"/>
      <c r="M53" s="27"/>
      <c r="N53" s="27"/>
      <c r="O53" s="27"/>
      <c r="P53" s="27"/>
      <c r="Q53" s="27"/>
      <c r="R53" s="27"/>
      <c r="S53" s="27"/>
      <c r="T53" s="27"/>
      <c r="U53" s="27"/>
      <c r="V53" s="27"/>
      <c r="W53" s="27"/>
      <c r="X53" s="27"/>
      <c r="Y53" s="27"/>
      <c r="Z53" s="12"/>
      <c r="AA53" s="31"/>
    </row>
    <row r="54" spans="2:27" x14ac:dyDescent="0.25">
      <c r="G54" s="27"/>
      <c r="H54" s="27"/>
      <c r="I54" s="27"/>
      <c r="J54" s="27"/>
      <c r="K54" s="27"/>
      <c r="L54" s="27"/>
      <c r="M54" s="27"/>
      <c r="N54" s="27"/>
      <c r="O54" s="27"/>
      <c r="P54" s="27"/>
      <c r="Q54" s="27"/>
      <c r="R54" s="27"/>
      <c r="S54" s="27"/>
      <c r="T54" s="27"/>
      <c r="U54" s="27"/>
      <c r="V54" s="27"/>
      <c r="W54" s="27"/>
      <c r="X54" s="27"/>
      <c r="Y54" s="27"/>
      <c r="Z54" s="12"/>
      <c r="AA54" s="31"/>
    </row>
    <row r="55" spans="2:27" x14ac:dyDescent="0.25">
      <c r="G55" s="27"/>
      <c r="H55" s="27"/>
      <c r="I55" s="27"/>
      <c r="J55" s="27"/>
      <c r="K55" s="27"/>
      <c r="L55" s="27"/>
      <c r="M55" s="27"/>
      <c r="N55" s="27"/>
      <c r="O55" s="27"/>
      <c r="P55" s="27"/>
      <c r="Q55" s="27"/>
      <c r="R55" s="27"/>
      <c r="S55" s="27"/>
      <c r="T55" s="27"/>
      <c r="U55" s="27"/>
      <c r="V55" s="27"/>
      <c r="W55" s="27"/>
      <c r="X55" s="27"/>
      <c r="Y55" s="27"/>
      <c r="Z55" s="12"/>
      <c r="AA55" s="31"/>
    </row>
    <row r="56" spans="2:27" x14ac:dyDescent="0.25">
      <c r="G56" s="27"/>
      <c r="H56" s="27"/>
      <c r="I56" s="27"/>
      <c r="J56" s="27"/>
      <c r="K56" s="27"/>
      <c r="L56" s="27"/>
      <c r="M56" s="27"/>
      <c r="N56" s="27"/>
      <c r="O56" s="27"/>
      <c r="P56" s="27"/>
      <c r="Q56" s="27"/>
      <c r="R56" s="27"/>
      <c r="S56" s="27"/>
      <c r="T56" s="27"/>
      <c r="U56" s="27"/>
      <c r="V56" s="27"/>
      <c r="W56" s="27"/>
      <c r="X56" s="27"/>
      <c r="Y56" s="27"/>
      <c r="Z56" s="12"/>
      <c r="AA56" s="31"/>
    </row>
    <row r="57" spans="2:27" x14ac:dyDescent="0.25">
      <c r="G57" s="27"/>
      <c r="H57" s="27"/>
      <c r="I57" s="27"/>
      <c r="J57" s="27"/>
      <c r="K57" s="27"/>
      <c r="L57" s="27"/>
      <c r="M57" s="27"/>
      <c r="N57" s="27"/>
      <c r="O57" s="27"/>
      <c r="P57" s="27"/>
      <c r="Q57" s="27"/>
      <c r="R57" s="27"/>
      <c r="S57" s="27"/>
      <c r="T57" s="27"/>
      <c r="U57" s="27"/>
      <c r="V57" s="27"/>
      <c r="W57" s="27"/>
      <c r="X57" s="27"/>
      <c r="Y57" s="27"/>
      <c r="Z57" s="12"/>
      <c r="AA57" s="31"/>
    </row>
    <row r="58" spans="2:27" x14ac:dyDescent="0.25">
      <c r="G58" s="27"/>
      <c r="H58" s="27"/>
      <c r="I58" s="27"/>
      <c r="J58" s="27"/>
      <c r="K58" s="27"/>
      <c r="L58" s="27"/>
      <c r="M58" s="27"/>
      <c r="N58" s="27"/>
      <c r="O58" s="27"/>
      <c r="P58" s="27"/>
      <c r="Q58" s="27"/>
      <c r="R58" s="27"/>
      <c r="S58" s="27"/>
      <c r="T58" s="27"/>
      <c r="U58" s="27"/>
      <c r="V58" s="27"/>
      <c r="W58" s="27"/>
      <c r="X58" s="27"/>
      <c r="Y58" s="27"/>
      <c r="Z58" s="12"/>
      <c r="AA58" s="31"/>
    </row>
    <row r="59" spans="2:27" x14ac:dyDescent="0.25">
      <c r="G59" s="27"/>
      <c r="H59" s="27"/>
      <c r="I59" s="27"/>
      <c r="J59" s="27"/>
      <c r="K59" s="27"/>
      <c r="L59" s="27"/>
      <c r="M59" s="27"/>
      <c r="N59" s="27"/>
      <c r="O59" s="27"/>
      <c r="P59" s="27"/>
      <c r="Q59" s="27"/>
      <c r="R59" s="27"/>
      <c r="S59" s="27"/>
      <c r="T59" s="27"/>
      <c r="U59" s="27"/>
      <c r="V59" s="27"/>
      <c r="W59" s="27"/>
      <c r="X59" s="27"/>
      <c r="Y59" s="27"/>
      <c r="Z59" s="12"/>
      <c r="AA59" s="31"/>
    </row>
    <row r="60" spans="2:27" x14ac:dyDescent="0.25">
      <c r="G60" s="12"/>
      <c r="H60" s="12"/>
      <c r="I60" s="12"/>
      <c r="J60" s="12"/>
      <c r="K60" s="12"/>
      <c r="L60" s="12"/>
      <c r="M60" s="12"/>
      <c r="N60" s="12"/>
      <c r="O60" s="12"/>
      <c r="P60" s="12"/>
      <c r="Q60" s="12"/>
      <c r="R60" s="12"/>
      <c r="S60" s="12"/>
      <c r="T60" s="12"/>
      <c r="U60" s="12"/>
      <c r="V60" s="12"/>
      <c r="W60" s="12"/>
      <c r="X60" s="12"/>
      <c r="Y60" s="12"/>
      <c r="Z60" s="12"/>
      <c r="AA60" s="31"/>
    </row>
    <row r="61" spans="2:27" x14ac:dyDescent="0.25">
      <c r="G61" s="12"/>
      <c r="H61" s="12"/>
      <c r="I61" s="12"/>
      <c r="J61" s="12"/>
      <c r="K61" s="12"/>
      <c r="L61" s="12"/>
      <c r="M61" s="12"/>
      <c r="N61" s="12"/>
      <c r="O61" s="12"/>
      <c r="P61" s="12"/>
      <c r="Q61" s="12"/>
      <c r="R61" s="12"/>
      <c r="S61" s="12"/>
      <c r="T61" s="12"/>
      <c r="U61" s="12"/>
      <c r="V61" s="12"/>
      <c r="W61" s="12"/>
      <c r="X61" s="12"/>
      <c r="Y61" s="12"/>
      <c r="Z61" s="12"/>
      <c r="AA61" s="31"/>
    </row>
    <row r="62" spans="2:27" x14ac:dyDescent="0.25">
      <c r="G62" s="12"/>
      <c r="H62" s="12"/>
      <c r="I62" s="12"/>
      <c r="J62" s="12"/>
      <c r="K62" s="12"/>
      <c r="L62" s="12"/>
      <c r="M62" s="12"/>
      <c r="N62" s="12"/>
      <c r="O62" s="12"/>
      <c r="P62" s="12"/>
      <c r="Q62" s="12"/>
      <c r="R62" s="12"/>
      <c r="S62" s="12"/>
      <c r="T62" s="12"/>
      <c r="U62" s="12"/>
      <c r="V62" s="12"/>
      <c r="W62" s="12"/>
      <c r="X62" s="12"/>
      <c r="Y62" s="12"/>
      <c r="Z62" s="12"/>
      <c r="AA62" s="31"/>
    </row>
    <row r="63" spans="2:27" x14ac:dyDescent="0.25">
      <c r="G63" s="12"/>
      <c r="H63" s="12"/>
      <c r="I63" s="12"/>
      <c r="J63" s="12"/>
      <c r="K63" s="12"/>
      <c r="L63" s="12"/>
      <c r="M63" s="12"/>
      <c r="N63" s="12"/>
      <c r="O63" s="12"/>
      <c r="P63" s="12"/>
      <c r="Q63" s="12"/>
      <c r="R63" s="12"/>
      <c r="S63" s="12"/>
      <c r="T63" s="12"/>
      <c r="U63" s="12"/>
      <c r="V63" s="12"/>
      <c r="W63" s="12"/>
      <c r="X63" s="12"/>
      <c r="Y63" s="12"/>
    </row>
    <row r="64" spans="2:27" x14ac:dyDescent="0.25">
      <c r="G64" s="12"/>
      <c r="H64" s="12"/>
      <c r="I64" s="12"/>
      <c r="J64" s="12"/>
      <c r="K64" s="12"/>
      <c r="L64" s="12"/>
      <c r="M64" s="12"/>
      <c r="N64" s="12"/>
      <c r="O64" s="12"/>
      <c r="P64" s="12"/>
      <c r="Q64" s="12"/>
      <c r="R64" s="12"/>
      <c r="S64" s="12"/>
      <c r="T64" s="12"/>
      <c r="U64" s="12"/>
      <c r="V64" s="12"/>
      <c r="W64" s="12"/>
      <c r="X64" s="12"/>
      <c r="Y64" s="12"/>
    </row>
    <row r="65" spans="7:25" x14ac:dyDescent="0.25">
      <c r="G65" s="12"/>
      <c r="H65" s="12"/>
      <c r="I65" s="12"/>
      <c r="J65" s="12"/>
      <c r="K65" s="12"/>
      <c r="L65" s="12"/>
      <c r="M65" s="12"/>
      <c r="N65" s="12"/>
      <c r="O65" s="12"/>
      <c r="P65" s="12"/>
      <c r="Q65" s="12"/>
      <c r="R65" s="12"/>
      <c r="S65" s="12"/>
      <c r="T65" s="12"/>
      <c r="U65" s="12"/>
      <c r="V65" s="12"/>
      <c r="W65" s="12"/>
      <c r="X65" s="12"/>
      <c r="Y65" s="12"/>
    </row>
    <row r="66" spans="7:25" x14ac:dyDescent="0.25">
      <c r="G66" s="12"/>
      <c r="H66" s="12"/>
      <c r="I66" s="12"/>
      <c r="J66" s="12"/>
      <c r="K66" s="12"/>
      <c r="L66" s="12"/>
      <c r="M66" s="12"/>
      <c r="N66" s="12"/>
      <c r="O66" s="12"/>
      <c r="P66" s="12"/>
      <c r="Q66" s="12"/>
      <c r="R66" s="12"/>
      <c r="S66" s="12"/>
      <c r="T66" s="12"/>
      <c r="U66" s="12"/>
      <c r="V66" s="12"/>
      <c r="W66" s="12"/>
      <c r="X66" s="12"/>
      <c r="Y66" s="12"/>
    </row>
    <row r="67" spans="7:25" x14ac:dyDescent="0.25">
      <c r="G67" s="12"/>
      <c r="H67" s="12"/>
      <c r="I67" s="12"/>
      <c r="J67" s="12"/>
      <c r="K67" s="12"/>
      <c r="L67" s="12"/>
      <c r="M67" s="12"/>
      <c r="N67" s="12"/>
      <c r="O67" s="12"/>
      <c r="P67" s="12"/>
      <c r="Q67" s="12"/>
      <c r="R67" s="12"/>
      <c r="S67" s="12"/>
      <c r="T67" s="12"/>
      <c r="U67" s="12"/>
      <c r="V67" s="12"/>
      <c r="W67" s="12"/>
      <c r="X67" s="12"/>
      <c r="Y67" s="12"/>
    </row>
    <row r="68" spans="7:25" x14ac:dyDescent="0.25">
      <c r="G68" s="12"/>
      <c r="H68" s="12"/>
      <c r="I68" s="12"/>
      <c r="J68" s="12"/>
      <c r="K68" s="12"/>
      <c r="L68" s="12"/>
      <c r="M68" s="12"/>
      <c r="N68" s="12"/>
      <c r="O68" s="12"/>
      <c r="P68" s="12"/>
      <c r="Q68" s="12"/>
      <c r="R68" s="12"/>
      <c r="S68" s="12"/>
      <c r="T68" s="12"/>
      <c r="U68" s="12"/>
      <c r="V68" s="12"/>
      <c r="W68" s="12"/>
      <c r="X68" s="12"/>
      <c r="Y68" s="12"/>
    </row>
    <row r="69" spans="7:25" x14ac:dyDescent="0.25">
      <c r="G69" s="12"/>
      <c r="H69" s="12"/>
      <c r="I69" s="12"/>
      <c r="J69" s="12"/>
      <c r="K69" s="12"/>
      <c r="L69" s="12"/>
      <c r="M69" s="12"/>
      <c r="N69" s="12"/>
      <c r="O69" s="12"/>
      <c r="P69" s="12"/>
      <c r="Q69" s="12"/>
      <c r="R69" s="12"/>
      <c r="S69" s="12"/>
      <c r="T69" s="12"/>
      <c r="U69" s="12"/>
      <c r="V69" s="12"/>
      <c r="W69" s="12"/>
      <c r="X69" s="12"/>
      <c r="Y69" s="12"/>
    </row>
    <row r="70" spans="7:25" x14ac:dyDescent="0.25">
      <c r="G70" s="12"/>
      <c r="H70" s="12"/>
      <c r="I70" s="12"/>
      <c r="J70" s="12"/>
      <c r="K70" s="12"/>
      <c r="L70" s="12"/>
      <c r="M70" s="12"/>
      <c r="N70" s="12"/>
      <c r="O70" s="12"/>
      <c r="P70" s="12"/>
      <c r="Q70" s="12"/>
      <c r="R70" s="12"/>
      <c r="S70" s="12"/>
      <c r="T70" s="12"/>
      <c r="U70" s="12"/>
      <c r="V70" s="12"/>
      <c r="W70" s="12"/>
      <c r="X70" s="12"/>
      <c r="Y70" s="12"/>
    </row>
    <row r="71" spans="7:25" x14ac:dyDescent="0.25">
      <c r="G71" s="12"/>
      <c r="H71" s="12"/>
      <c r="I71" s="12"/>
      <c r="J71" s="12"/>
      <c r="K71" s="12"/>
      <c r="L71" s="12"/>
      <c r="M71" s="12"/>
      <c r="N71" s="12"/>
      <c r="O71" s="12"/>
      <c r="P71" s="12"/>
      <c r="Q71" s="12"/>
      <c r="R71" s="12"/>
      <c r="S71" s="12"/>
      <c r="T71" s="12"/>
      <c r="U71" s="12"/>
      <c r="V71" s="12"/>
      <c r="W71" s="12"/>
      <c r="X71" s="12"/>
      <c r="Y71" s="12"/>
    </row>
    <row r="72" spans="7:25" x14ac:dyDescent="0.25">
      <c r="G72" s="12"/>
      <c r="H72" s="12"/>
      <c r="I72" s="12"/>
      <c r="J72" s="12"/>
      <c r="K72" s="12"/>
      <c r="L72" s="12"/>
      <c r="M72" s="12"/>
      <c r="N72" s="12"/>
      <c r="O72" s="12"/>
      <c r="P72" s="12"/>
      <c r="Q72" s="12"/>
      <c r="R72" s="12"/>
      <c r="S72" s="12"/>
      <c r="T72" s="12"/>
      <c r="U72" s="12"/>
      <c r="V72" s="12"/>
      <c r="W72" s="12"/>
      <c r="X72" s="12"/>
      <c r="Y72" s="12"/>
    </row>
    <row r="73" spans="7:25" x14ac:dyDescent="0.25">
      <c r="G73" s="12"/>
      <c r="H73" s="12"/>
      <c r="I73" s="12"/>
      <c r="J73" s="12"/>
      <c r="K73" s="12"/>
      <c r="L73" s="12"/>
      <c r="M73" s="12"/>
      <c r="N73" s="12"/>
      <c r="O73" s="12"/>
      <c r="P73" s="12"/>
      <c r="Q73" s="12"/>
      <c r="R73" s="12"/>
      <c r="S73" s="12"/>
      <c r="T73" s="12"/>
      <c r="U73" s="12"/>
      <c r="V73" s="12"/>
      <c r="W73" s="12"/>
      <c r="X73" s="12"/>
      <c r="Y73" s="12"/>
    </row>
    <row r="74" spans="7:25" x14ac:dyDescent="0.25">
      <c r="G74" s="12"/>
      <c r="H74" s="12"/>
      <c r="I74" s="12"/>
      <c r="J74" s="12"/>
      <c r="K74" s="12"/>
      <c r="L74" s="12"/>
      <c r="M74" s="12"/>
      <c r="N74" s="12"/>
      <c r="O74" s="12"/>
      <c r="P74" s="12"/>
      <c r="Q74" s="12"/>
      <c r="R74" s="12"/>
      <c r="S74" s="12"/>
      <c r="T74" s="12"/>
      <c r="U74" s="12"/>
      <c r="V74" s="12"/>
      <c r="W74" s="12"/>
      <c r="X74" s="12"/>
      <c r="Y74" s="12"/>
    </row>
    <row r="75" spans="7:25" x14ac:dyDescent="0.25">
      <c r="G75" s="12"/>
      <c r="H75" s="12"/>
      <c r="I75" s="12"/>
      <c r="J75" s="12"/>
      <c r="K75" s="12"/>
      <c r="L75" s="12"/>
      <c r="M75" s="12"/>
      <c r="N75" s="12"/>
      <c r="O75" s="12"/>
      <c r="P75" s="12"/>
      <c r="Q75" s="12"/>
      <c r="R75" s="12"/>
      <c r="S75" s="12"/>
      <c r="T75" s="12"/>
      <c r="U75" s="12"/>
      <c r="V75" s="12"/>
      <c r="W75" s="12"/>
      <c r="X75" s="12"/>
      <c r="Y75" s="12"/>
    </row>
    <row r="76" spans="7:25" x14ac:dyDescent="0.25">
      <c r="G76" s="12"/>
      <c r="H76" s="12"/>
      <c r="I76" s="12"/>
      <c r="J76" s="12"/>
      <c r="K76" s="12"/>
      <c r="L76" s="12"/>
      <c r="M76" s="12"/>
      <c r="N76" s="12"/>
      <c r="O76" s="12"/>
      <c r="P76" s="12"/>
      <c r="Q76" s="12"/>
      <c r="R76" s="12"/>
      <c r="S76" s="12"/>
      <c r="T76" s="12"/>
      <c r="U76" s="12"/>
      <c r="V76" s="12"/>
      <c r="W76" s="12"/>
      <c r="X76" s="12"/>
      <c r="Y76" s="12"/>
    </row>
  </sheetData>
  <sheetProtection selectLockedCells="1"/>
  <mergeCells count="44">
    <mergeCell ref="K4:S13"/>
    <mergeCell ref="A38:F38"/>
    <mergeCell ref="A40:F40"/>
    <mergeCell ref="A41:F41"/>
    <mergeCell ref="A33:B33"/>
    <mergeCell ref="A39:F39"/>
    <mergeCell ref="C9:G9"/>
    <mergeCell ref="C10:G10"/>
    <mergeCell ref="A4:B4"/>
    <mergeCell ref="A6:B6"/>
    <mergeCell ref="A7:B7"/>
    <mergeCell ref="C5:G5"/>
    <mergeCell ref="A34:B35"/>
    <mergeCell ref="A36:B37"/>
    <mergeCell ref="A10:B10"/>
    <mergeCell ref="A11:B11"/>
    <mergeCell ref="U15:U18"/>
    <mergeCell ref="G15:S15"/>
    <mergeCell ref="T15:T18"/>
    <mergeCell ref="S16:S18"/>
    <mergeCell ref="A32:B32"/>
    <mergeCell ref="A29:B31"/>
    <mergeCell ref="A28:B28"/>
    <mergeCell ref="A27:B27"/>
    <mergeCell ref="A26:B26"/>
    <mergeCell ref="A23:B25"/>
    <mergeCell ref="A20:B22"/>
    <mergeCell ref="C15:C18"/>
    <mergeCell ref="F15:F18"/>
    <mergeCell ref="A15:B18"/>
    <mergeCell ref="D15:D18"/>
    <mergeCell ref="E15:E18"/>
    <mergeCell ref="C8:G8"/>
    <mergeCell ref="C11:G11"/>
    <mergeCell ref="A12:B12"/>
    <mergeCell ref="C12:G12"/>
    <mergeCell ref="A8:B8"/>
    <mergeCell ref="A9:B9"/>
    <mergeCell ref="A1:C2"/>
    <mergeCell ref="F1:F2"/>
    <mergeCell ref="C6:G6"/>
    <mergeCell ref="C7:G7"/>
    <mergeCell ref="A5:B5"/>
    <mergeCell ref="C4:F4"/>
  </mergeCells>
  <phoneticPr fontId="3"/>
  <conditionalFormatting sqref="S20:S31 S34:S37">
    <cfRule type="expression" dxfId="84" priority="81" stopIfTrue="1">
      <formula>$S20&lt;&gt;$T20</formula>
    </cfRule>
  </conditionalFormatting>
  <conditionalFormatting sqref="G17:R17">
    <cfRule type="expression" dxfId="83" priority="25">
      <formula>AND($C$6&lt;&gt;"",G17="")</formula>
    </cfRule>
  </conditionalFormatting>
  <conditionalFormatting sqref="H33:R33">
    <cfRule type="expression" dxfId="82" priority="22">
      <formula>AND(H33&lt;&gt;"",OR(H33&gt;=$G$32*10%))</formula>
    </cfRule>
  </conditionalFormatting>
  <conditionalFormatting sqref="S36:S37">
    <cfRule type="expression" dxfId="81" priority="21" stopIfTrue="1">
      <formula>$S36&lt;&gt;$T36</formula>
    </cfRule>
  </conditionalFormatting>
  <conditionalFormatting sqref="H34:R34">
    <cfRule type="expression" dxfId="80" priority="19">
      <formula>AND(H34&lt;&gt;"",OR(H34&gt;=$H$23*10%))</formula>
    </cfRule>
  </conditionalFormatting>
  <conditionalFormatting sqref="I35:R35">
    <cfRule type="expression" dxfId="79" priority="18">
      <formula>AND(I35&lt;&gt;"",OR(I35&gt;=$I$24*10%))</formula>
    </cfRule>
  </conditionalFormatting>
  <conditionalFormatting sqref="G33:U33">
    <cfRule type="expression" dxfId="78" priority="13">
      <formula>$C$12="実績"</formula>
    </cfRule>
  </conditionalFormatting>
  <conditionalFormatting sqref="C4:F4">
    <cfRule type="expression" dxfId="77" priority="5">
      <formula>AND($C$6&lt;&gt;"",$C4="")</formula>
    </cfRule>
  </conditionalFormatting>
  <conditionalFormatting sqref="C7:G12">
    <cfRule type="expression" dxfId="76" priority="6">
      <formula>AND($C$6&lt;&gt;"",$C7="")</formula>
    </cfRule>
  </conditionalFormatting>
  <dataValidations xWindow="524" yWindow="387" count="3">
    <dataValidation allowBlank="1" showInputMessage="1" showErrorMessage="1" prompt="※税抜_x000a_　　・円" sqref="G20:R37"/>
    <dataValidation type="list" allowBlank="1" showInputMessage="1" showErrorMessage="1" sqref="C7:G7">
      <formula1>"新規構築,再構築,改修,機器更改,運用保守"</formula1>
    </dataValidation>
    <dataValidation type="list" allowBlank="1" showInputMessage="1" showErrorMessage="1" sqref="C12:G12">
      <formula1>"見積,実績"</formula1>
    </dataValidation>
  </dataValidations>
  <printOptions horizontalCentered="1"/>
  <pageMargins left="0.7" right="0.7" top="0.75" bottom="0.75" header="0.3" footer="0.3"/>
  <pageSetup paperSize="9" scale="3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1"/>
  <sheetViews>
    <sheetView showGridLines="0" view="pageBreakPreview" zoomScale="70" zoomScaleNormal="70" zoomScaleSheetLayoutView="70" workbookViewId="0">
      <selection activeCell="A3" sqref="A3:B3"/>
    </sheetView>
  </sheetViews>
  <sheetFormatPr defaultColWidth="9" defaultRowHeight="12.75" x14ac:dyDescent="0.25"/>
  <cols>
    <col min="1" max="1" width="2.3984375" style="11" customWidth="1"/>
    <col min="2" max="2" width="21.19921875" style="8" customWidth="1"/>
    <col min="3" max="3" width="23.1328125" style="8" customWidth="1"/>
    <col min="4" max="6" width="9.3984375" style="8" customWidth="1"/>
    <col min="7" max="7" width="12.59765625" style="8" customWidth="1"/>
    <col min="8" max="8" width="9.3984375" style="8" customWidth="1"/>
    <col min="9" max="9" width="12.59765625" style="8" customWidth="1"/>
    <col min="10" max="10" width="9.3984375" style="8" customWidth="1"/>
    <col min="11" max="11" width="12.59765625" style="8" customWidth="1"/>
    <col min="12" max="12" width="9.86328125" style="8" customWidth="1"/>
    <col min="13" max="13" width="31.19921875" style="8" customWidth="1"/>
    <col min="14" max="14" width="9.86328125" style="10" hidden="1" customWidth="1"/>
    <col min="15" max="15" width="9.86328125" style="11" hidden="1" customWidth="1"/>
    <col min="16" max="16" width="9" style="11" customWidth="1"/>
    <col min="17" max="16384" width="9" style="11"/>
  </cols>
  <sheetData>
    <row r="1" spans="1:27" s="3" customFormat="1" ht="15" customHeight="1" x14ac:dyDescent="0.25">
      <c r="A1" s="573" t="s">
        <v>320</v>
      </c>
      <c r="B1" s="573"/>
      <c r="C1" s="573"/>
      <c r="D1" s="573"/>
      <c r="E1" s="573"/>
      <c r="F1" s="573"/>
      <c r="G1" s="439" t="str">
        <f>様式8verNo</f>
        <v>Ver.8.2</v>
      </c>
      <c r="H1" s="437"/>
      <c r="I1" s="130"/>
      <c r="J1" s="1"/>
      <c r="K1" s="1"/>
      <c r="L1" s="1"/>
      <c r="M1" s="1"/>
      <c r="N1" s="2"/>
    </row>
    <row r="2" spans="1:27" s="3" customFormat="1" ht="15" customHeight="1" thickBot="1" x14ac:dyDescent="0.3">
      <c r="A2" s="573"/>
      <c r="B2" s="573"/>
      <c r="C2" s="573"/>
      <c r="D2" s="573"/>
      <c r="E2" s="573"/>
      <c r="F2" s="573"/>
      <c r="G2" s="439"/>
      <c r="H2" s="437"/>
      <c r="I2" s="130"/>
      <c r="J2" s="1"/>
      <c r="K2" s="1"/>
      <c r="L2" s="1"/>
      <c r="M2" s="1"/>
      <c r="N2" s="2"/>
    </row>
    <row r="3" spans="1:27" s="3" customFormat="1" ht="20.2" customHeight="1" x14ac:dyDescent="0.4">
      <c r="A3" s="540" t="s">
        <v>125</v>
      </c>
      <c r="B3" s="542"/>
      <c r="C3" s="557" t="str">
        <f>IF(調達管理番号1="","",調達管理番号1)</f>
        <v/>
      </c>
      <c r="D3" s="558"/>
      <c r="E3" s="239" t="str">
        <f>IF(調達管理番号2="","",調達管理番号2)</f>
        <v/>
      </c>
      <c r="F3" s="63"/>
      <c r="G3" s="63"/>
      <c r="H3" s="63"/>
      <c r="I3" s="546" t="s">
        <v>240</v>
      </c>
      <c r="J3" s="547"/>
      <c r="K3" s="547"/>
      <c r="L3" s="547"/>
      <c r="M3" s="548"/>
      <c r="N3" s="2"/>
    </row>
    <row r="4" spans="1:27" s="3" customFormat="1" ht="20.2" customHeight="1" x14ac:dyDescent="0.4">
      <c r="A4" s="532" t="s">
        <v>130</v>
      </c>
      <c r="B4" s="533"/>
      <c r="C4" s="534" t="str">
        <f>IF(システムID="","",システムID)</f>
        <v/>
      </c>
      <c r="D4" s="535"/>
      <c r="E4" s="536"/>
      <c r="F4" s="63"/>
      <c r="G4" s="63"/>
      <c r="H4" s="63"/>
      <c r="I4" s="549"/>
      <c r="J4" s="550"/>
      <c r="K4" s="550"/>
      <c r="L4" s="550"/>
      <c r="M4" s="551"/>
      <c r="N4" s="2"/>
    </row>
    <row r="5" spans="1:27" s="3" customFormat="1" ht="20.2" customHeight="1" x14ac:dyDescent="0.25">
      <c r="A5" s="532" t="s">
        <v>131</v>
      </c>
      <c r="B5" s="533"/>
      <c r="C5" s="534" t="str">
        <f>IF(システム名="","",システム名)</f>
        <v/>
      </c>
      <c r="D5" s="535"/>
      <c r="E5" s="536"/>
      <c r="F5" s="14"/>
      <c r="G5" s="14"/>
      <c r="H5" s="14"/>
      <c r="I5" s="549"/>
      <c r="J5" s="550"/>
      <c r="K5" s="550"/>
      <c r="L5" s="550"/>
      <c r="M5" s="551"/>
      <c r="N5" s="2"/>
    </row>
    <row r="6" spans="1:27" s="3" customFormat="1" ht="19.5" customHeight="1" x14ac:dyDescent="0.25">
      <c r="A6" s="555" t="s">
        <v>109</v>
      </c>
      <c r="B6" s="556"/>
      <c r="C6" s="534" t="str">
        <f>IF(企画種別="","",企画種別)</f>
        <v/>
      </c>
      <c r="D6" s="535"/>
      <c r="E6" s="536"/>
      <c r="F6" s="14"/>
      <c r="G6" s="14"/>
      <c r="H6" s="14"/>
      <c r="I6" s="549"/>
      <c r="J6" s="550"/>
      <c r="K6" s="550"/>
      <c r="L6" s="550"/>
      <c r="M6" s="551"/>
      <c r="N6" s="2"/>
      <c r="P6" s="27"/>
      <c r="Q6" s="27"/>
      <c r="R6" s="27"/>
      <c r="S6" s="27"/>
      <c r="T6" s="27"/>
      <c r="W6" s="28"/>
    </row>
    <row r="7" spans="1:27" s="3" customFormat="1" ht="20.2" customHeight="1" x14ac:dyDescent="0.25">
      <c r="A7" s="532" t="s">
        <v>70</v>
      </c>
      <c r="B7" s="533"/>
      <c r="C7" s="534" t="str">
        <f>IF(担当課="","",担当課)</f>
        <v/>
      </c>
      <c r="D7" s="535"/>
      <c r="E7" s="536"/>
      <c r="F7" s="14"/>
      <c r="G7" s="14"/>
      <c r="H7" s="14"/>
      <c r="I7" s="549"/>
      <c r="J7" s="550"/>
      <c r="K7" s="550"/>
      <c r="L7" s="550"/>
      <c r="M7" s="551"/>
      <c r="N7" s="2"/>
      <c r="P7" s="27"/>
      <c r="Q7" s="27"/>
      <c r="R7" s="27"/>
      <c r="S7" s="27"/>
      <c r="T7" s="27"/>
      <c r="W7" s="28"/>
    </row>
    <row r="8" spans="1:27" s="3" customFormat="1" ht="20.2" customHeight="1" x14ac:dyDescent="0.25">
      <c r="A8" s="532" t="s">
        <v>89</v>
      </c>
      <c r="B8" s="533"/>
      <c r="C8" s="440"/>
      <c r="D8" s="441"/>
      <c r="E8" s="442"/>
      <c r="F8" s="14"/>
      <c r="G8" s="14"/>
      <c r="H8" s="14"/>
      <c r="I8" s="549"/>
      <c r="J8" s="550"/>
      <c r="K8" s="550"/>
      <c r="L8" s="550"/>
      <c r="M8" s="551"/>
      <c r="N8" s="2"/>
      <c r="P8" s="27"/>
      <c r="Q8" s="27"/>
      <c r="R8" s="27"/>
      <c r="S8" s="27"/>
      <c r="T8" s="27"/>
      <c r="W8" s="28"/>
    </row>
    <row r="9" spans="1:27" s="3" customFormat="1" ht="20.2" customHeight="1" x14ac:dyDescent="0.25">
      <c r="A9" s="532" t="s">
        <v>132</v>
      </c>
      <c r="B9" s="533"/>
      <c r="C9" s="559"/>
      <c r="D9" s="559"/>
      <c r="E9" s="560"/>
      <c r="F9" s="7"/>
      <c r="G9" s="7"/>
      <c r="H9" s="7"/>
      <c r="I9" s="549"/>
      <c r="J9" s="550"/>
      <c r="K9" s="550"/>
      <c r="L9" s="550"/>
      <c r="M9" s="551"/>
      <c r="N9" s="2"/>
      <c r="P9" s="27"/>
      <c r="Q9" s="27"/>
      <c r="R9" s="27"/>
      <c r="S9" s="27"/>
      <c r="T9" s="27"/>
      <c r="U9" s="29"/>
      <c r="V9" s="16"/>
      <c r="W9" s="16"/>
      <c r="X9" s="16"/>
      <c r="Y9" s="29"/>
      <c r="Z9" s="7"/>
      <c r="AA9" s="2"/>
    </row>
    <row r="10" spans="1:27" s="3" customFormat="1" ht="19.5" customHeight="1" x14ac:dyDescent="0.25">
      <c r="A10" s="532" t="s">
        <v>26</v>
      </c>
      <c r="B10" s="533"/>
      <c r="C10" s="537"/>
      <c r="D10" s="538"/>
      <c r="E10" s="539"/>
      <c r="F10" s="1"/>
      <c r="G10" s="1"/>
      <c r="H10" s="1"/>
      <c r="I10" s="552"/>
      <c r="J10" s="553"/>
      <c r="K10" s="553"/>
      <c r="L10" s="553"/>
      <c r="M10" s="554"/>
      <c r="N10" s="2"/>
      <c r="R10" s="16"/>
      <c r="S10" s="16"/>
      <c r="T10" s="16"/>
      <c r="U10" s="16"/>
      <c r="AA10" s="2"/>
    </row>
    <row r="11" spans="1:27" s="3" customFormat="1" ht="19.5" customHeight="1" thickBot="1" x14ac:dyDescent="0.3">
      <c r="A11" s="574" t="s">
        <v>243</v>
      </c>
      <c r="B11" s="575"/>
      <c r="C11" s="576" t="str">
        <f>IF(区分="","",区分)</f>
        <v/>
      </c>
      <c r="D11" s="577"/>
      <c r="E11" s="578"/>
      <c r="F11" s="371"/>
      <c r="G11" s="371"/>
      <c r="H11" s="371"/>
      <c r="I11" s="387"/>
      <c r="J11" s="387"/>
      <c r="K11" s="387"/>
      <c r="L11" s="387"/>
      <c r="M11" s="387"/>
      <c r="N11" s="2"/>
      <c r="R11" s="16"/>
      <c r="S11" s="16"/>
      <c r="T11" s="16"/>
      <c r="U11" s="16"/>
      <c r="AA11" s="2"/>
    </row>
    <row r="12" spans="1:27" s="3" customFormat="1" ht="15" customHeight="1" thickBot="1" x14ac:dyDescent="0.3">
      <c r="B12" s="1"/>
      <c r="C12" s="1"/>
      <c r="D12" s="1"/>
      <c r="E12" s="1"/>
      <c r="F12" s="1"/>
      <c r="G12" s="1"/>
      <c r="H12" s="1"/>
      <c r="I12" s="1" t="s">
        <v>90</v>
      </c>
      <c r="J12" s="1"/>
      <c r="K12" s="1"/>
      <c r="L12" s="1"/>
      <c r="M12" s="17" t="s">
        <v>38</v>
      </c>
      <c r="N12" s="2"/>
    </row>
    <row r="13" spans="1:27" ht="28.5" customHeight="1" x14ac:dyDescent="0.25">
      <c r="A13" s="540" t="s">
        <v>133</v>
      </c>
      <c r="B13" s="541"/>
      <c r="C13" s="542"/>
      <c r="D13" s="18" t="s">
        <v>41</v>
      </c>
      <c r="E13" s="19" t="s">
        <v>134</v>
      </c>
      <c r="F13" s="19" t="s">
        <v>98</v>
      </c>
      <c r="G13" s="20" t="s">
        <v>31</v>
      </c>
      <c r="H13" s="19" t="s">
        <v>99</v>
      </c>
      <c r="I13" s="21" t="s">
        <v>24</v>
      </c>
      <c r="J13" s="21" t="s">
        <v>1</v>
      </c>
      <c r="K13" s="22" t="s">
        <v>42</v>
      </c>
      <c r="L13" s="48" t="s">
        <v>82</v>
      </c>
      <c r="M13" s="114" t="s">
        <v>4</v>
      </c>
      <c r="O13" s="42" t="s">
        <v>80</v>
      </c>
    </row>
    <row r="14" spans="1:27" ht="18.75" customHeight="1" x14ac:dyDescent="0.25">
      <c r="A14" s="543" t="s">
        <v>96</v>
      </c>
      <c r="B14" s="544"/>
      <c r="C14" s="544"/>
      <c r="D14" s="544"/>
      <c r="E14" s="544"/>
      <c r="F14" s="544"/>
      <c r="G14" s="544"/>
      <c r="H14" s="544"/>
      <c r="I14" s="544"/>
      <c r="J14" s="544"/>
      <c r="K14" s="544"/>
      <c r="L14" s="544"/>
      <c r="M14" s="545"/>
      <c r="O14" s="43"/>
    </row>
    <row r="15" spans="1:27" ht="20.2" customHeight="1" x14ac:dyDescent="0.25">
      <c r="A15" s="526"/>
      <c r="B15" s="527"/>
      <c r="C15" s="528"/>
      <c r="D15" s="174"/>
      <c r="E15" s="175"/>
      <c r="F15" s="175"/>
      <c r="G15" s="223"/>
      <c r="H15" s="176"/>
      <c r="I15" s="56">
        <f t="shared" ref="I15" si="0">G15*D15*IF(F15="年額",1,H15)</f>
        <v>0</v>
      </c>
      <c r="J15" s="36" t="str">
        <f>IF(ISERROR(1-(K15/I15)),"",1-(K15/I15))</f>
        <v/>
      </c>
      <c r="K15" s="225"/>
      <c r="L15" s="169"/>
      <c r="M15" s="170"/>
      <c r="O15" s="43"/>
    </row>
    <row r="16" spans="1:27" ht="20.2" customHeight="1" x14ac:dyDescent="0.25">
      <c r="A16" s="518"/>
      <c r="B16" s="519"/>
      <c r="C16" s="520"/>
      <c r="D16" s="151"/>
      <c r="E16" s="152"/>
      <c r="F16" s="152"/>
      <c r="G16" s="216"/>
      <c r="H16" s="177"/>
      <c r="I16" s="55">
        <f t="shared" ref="I16:I19" si="1">G16*D16*IF(F16="年額",1,H16)</f>
        <v>0</v>
      </c>
      <c r="J16" s="37" t="str">
        <f t="shared" ref="J16:J19" si="2">IF(ISERROR(1-(K16/I16)),"",1-(K16/I16))</f>
        <v/>
      </c>
      <c r="K16" s="218"/>
      <c r="L16" s="155"/>
      <c r="M16" s="171"/>
      <c r="O16" s="43"/>
    </row>
    <row r="17" spans="1:15" ht="20.2" customHeight="1" x14ac:dyDescent="0.25">
      <c r="A17" s="518"/>
      <c r="B17" s="519"/>
      <c r="C17" s="520"/>
      <c r="D17" s="151"/>
      <c r="E17" s="152"/>
      <c r="F17" s="152"/>
      <c r="G17" s="216"/>
      <c r="H17" s="177"/>
      <c r="I17" s="55">
        <f t="shared" si="1"/>
        <v>0</v>
      </c>
      <c r="J17" s="37" t="str">
        <f t="shared" si="2"/>
        <v/>
      </c>
      <c r="K17" s="218"/>
      <c r="L17" s="155"/>
      <c r="M17" s="171"/>
      <c r="O17" s="43"/>
    </row>
    <row r="18" spans="1:15" ht="20.2" customHeight="1" x14ac:dyDescent="0.25">
      <c r="A18" s="518"/>
      <c r="B18" s="519"/>
      <c r="C18" s="520"/>
      <c r="D18" s="151"/>
      <c r="E18" s="152"/>
      <c r="F18" s="152"/>
      <c r="G18" s="216"/>
      <c r="H18" s="177"/>
      <c r="I18" s="55">
        <f t="shared" si="1"/>
        <v>0</v>
      </c>
      <c r="J18" s="37" t="str">
        <f t="shared" si="2"/>
        <v/>
      </c>
      <c r="K18" s="218"/>
      <c r="L18" s="155"/>
      <c r="M18" s="171"/>
      <c r="O18" s="43"/>
    </row>
    <row r="19" spans="1:15" s="24" customFormat="1" ht="20.2" customHeight="1" x14ac:dyDescent="0.25">
      <c r="A19" s="518"/>
      <c r="B19" s="519"/>
      <c r="C19" s="520"/>
      <c r="D19" s="151"/>
      <c r="E19" s="152"/>
      <c r="F19" s="152"/>
      <c r="G19" s="216"/>
      <c r="H19" s="177"/>
      <c r="I19" s="55">
        <f t="shared" si="1"/>
        <v>0</v>
      </c>
      <c r="J19" s="37" t="str">
        <f t="shared" si="2"/>
        <v/>
      </c>
      <c r="K19" s="218"/>
      <c r="L19" s="155"/>
      <c r="M19" s="171"/>
      <c r="N19" s="23"/>
      <c r="O19" s="44"/>
    </row>
    <row r="20" spans="1:15" s="24" customFormat="1" ht="20.2" customHeight="1" x14ac:dyDescent="0.25">
      <c r="A20" s="518"/>
      <c r="B20" s="519"/>
      <c r="C20" s="520"/>
      <c r="D20" s="178"/>
      <c r="E20" s="179"/>
      <c r="F20" s="179"/>
      <c r="G20" s="224"/>
      <c r="H20" s="180"/>
      <c r="I20" s="55">
        <f t="shared" ref="I20" si="3">G20*D20*IF(F20="年額",1,H20)</f>
        <v>0</v>
      </c>
      <c r="J20" s="37" t="str">
        <f t="shared" ref="J20" si="4">IF(ISERROR(1-(K20/I20)),"",1-(K20/I20))</f>
        <v/>
      </c>
      <c r="K20" s="219"/>
      <c r="L20" s="161"/>
      <c r="M20" s="172"/>
      <c r="N20" s="23"/>
      <c r="O20" s="44"/>
    </row>
    <row r="21" spans="1:15" s="10" customFormat="1" ht="24.75" customHeight="1" thickBot="1" x14ac:dyDescent="0.3">
      <c r="A21" s="529" t="s">
        <v>78</v>
      </c>
      <c r="B21" s="530"/>
      <c r="C21" s="530"/>
      <c r="D21" s="530"/>
      <c r="E21" s="530"/>
      <c r="F21" s="530"/>
      <c r="G21" s="530"/>
      <c r="H21" s="530"/>
      <c r="I21" s="531"/>
      <c r="J21" s="521">
        <f>SUM(K15:K20)</f>
        <v>0</v>
      </c>
      <c r="K21" s="522"/>
      <c r="L21" s="49"/>
      <c r="M21" s="173"/>
      <c r="O21" s="66">
        <f>J21</f>
        <v>0</v>
      </c>
    </row>
    <row r="22" spans="1:15" ht="18.75" customHeight="1" x14ac:dyDescent="0.25">
      <c r="A22" s="523" t="s">
        <v>97</v>
      </c>
      <c r="B22" s="524"/>
      <c r="C22" s="524"/>
      <c r="D22" s="524"/>
      <c r="E22" s="524"/>
      <c r="F22" s="524"/>
      <c r="G22" s="524"/>
      <c r="H22" s="524"/>
      <c r="I22" s="524"/>
      <c r="J22" s="524"/>
      <c r="K22" s="524"/>
      <c r="L22" s="524"/>
      <c r="M22" s="525"/>
      <c r="O22" s="43"/>
    </row>
    <row r="23" spans="1:15" ht="20.2" customHeight="1" x14ac:dyDescent="0.25">
      <c r="A23" s="526"/>
      <c r="B23" s="527"/>
      <c r="C23" s="528"/>
      <c r="D23" s="149"/>
      <c r="E23" s="150"/>
      <c r="F23" s="175"/>
      <c r="G23" s="214"/>
      <c r="H23" s="176"/>
      <c r="I23" s="64">
        <f t="shared" ref="I23:I27" si="5">G23*D23*IF(F23="年額",1,H23)</f>
        <v>0</v>
      </c>
      <c r="J23" s="36" t="str">
        <f>IF(ISERROR(1-(K23/I23)),"",1-(K23/I23))</f>
        <v/>
      </c>
      <c r="K23" s="217"/>
      <c r="L23" s="153"/>
      <c r="M23" s="170"/>
      <c r="O23" s="43"/>
    </row>
    <row r="24" spans="1:15" ht="20.2" customHeight="1" x14ac:dyDescent="0.25">
      <c r="A24" s="518"/>
      <c r="B24" s="519"/>
      <c r="C24" s="520"/>
      <c r="D24" s="151"/>
      <c r="E24" s="152"/>
      <c r="F24" s="152"/>
      <c r="G24" s="215"/>
      <c r="H24" s="177"/>
      <c r="I24" s="55">
        <f t="shared" si="5"/>
        <v>0</v>
      </c>
      <c r="J24" s="37" t="str">
        <f t="shared" ref="J24:J27" si="6">IF(ISERROR(1-(K24/I24)),"",1-(K24/I24))</f>
        <v/>
      </c>
      <c r="K24" s="218"/>
      <c r="L24" s="155"/>
      <c r="M24" s="171"/>
      <c r="O24" s="43"/>
    </row>
    <row r="25" spans="1:15" s="24" customFormat="1" ht="20.2" customHeight="1" x14ac:dyDescent="0.25">
      <c r="A25" s="518"/>
      <c r="B25" s="519"/>
      <c r="C25" s="520"/>
      <c r="D25" s="151"/>
      <c r="E25" s="152"/>
      <c r="F25" s="152"/>
      <c r="G25" s="215"/>
      <c r="H25" s="177"/>
      <c r="I25" s="55">
        <f t="shared" si="5"/>
        <v>0</v>
      </c>
      <c r="J25" s="37" t="str">
        <f t="shared" si="6"/>
        <v/>
      </c>
      <c r="K25" s="218"/>
      <c r="L25" s="155"/>
      <c r="M25" s="171"/>
      <c r="N25" s="23"/>
      <c r="O25" s="44"/>
    </row>
    <row r="26" spans="1:15" s="24" customFormat="1" ht="20.2" customHeight="1" x14ac:dyDescent="0.25">
      <c r="A26" s="518"/>
      <c r="B26" s="519"/>
      <c r="C26" s="520"/>
      <c r="D26" s="151"/>
      <c r="E26" s="152"/>
      <c r="F26" s="152"/>
      <c r="G26" s="215"/>
      <c r="H26" s="177"/>
      <c r="I26" s="55">
        <f t="shared" si="5"/>
        <v>0</v>
      </c>
      <c r="J26" s="37" t="str">
        <f t="shared" si="6"/>
        <v/>
      </c>
      <c r="K26" s="218"/>
      <c r="L26" s="155"/>
      <c r="M26" s="171"/>
      <c r="N26" s="23"/>
      <c r="O26" s="44"/>
    </row>
    <row r="27" spans="1:15" ht="20.2" customHeight="1" x14ac:dyDescent="0.25">
      <c r="A27" s="518"/>
      <c r="B27" s="519"/>
      <c r="C27" s="520"/>
      <c r="D27" s="151"/>
      <c r="E27" s="152"/>
      <c r="F27" s="152"/>
      <c r="G27" s="215"/>
      <c r="H27" s="177"/>
      <c r="I27" s="55">
        <f t="shared" si="5"/>
        <v>0</v>
      </c>
      <c r="J27" s="37" t="str">
        <f t="shared" si="6"/>
        <v/>
      </c>
      <c r="K27" s="218"/>
      <c r="L27" s="155"/>
      <c r="M27" s="171"/>
      <c r="O27" s="43"/>
    </row>
    <row r="28" spans="1:15" ht="20.2" customHeight="1" x14ac:dyDescent="0.25">
      <c r="A28" s="518"/>
      <c r="B28" s="519"/>
      <c r="C28" s="520"/>
      <c r="D28" s="151"/>
      <c r="E28" s="152"/>
      <c r="F28" s="179"/>
      <c r="G28" s="215"/>
      <c r="H28" s="180"/>
      <c r="I28" s="55">
        <f t="shared" ref="I28" si="7">G28*D28*IF(F28="年額",1,H28)</f>
        <v>0</v>
      </c>
      <c r="J28" s="37" t="str">
        <f t="shared" ref="J28" si="8">IF(ISERROR(1-(K28/I28)),"",1-(K28/I28))</f>
        <v/>
      </c>
      <c r="K28" s="218"/>
      <c r="L28" s="155"/>
      <c r="M28" s="171"/>
      <c r="O28" s="43"/>
    </row>
    <row r="29" spans="1:15" s="10" customFormat="1" ht="24.75" customHeight="1" thickBot="1" x14ac:dyDescent="0.3">
      <c r="A29" s="529" t="s">
        <v>78</v>
      </c>
      <c r="B29" s="530"/>
      <c r="C29" s="530"/>
      <c r="D29" s="530"/>
      <c r="E29" s="530"/>
      <c r="F29" s="530"/>
      <c r="G29" s="530"/>
      <c r="H29" s="530"/>
      <c r="I29" s="531"/>
      <c r="J29" s="521">
        <f>SUM(K23:K28)</f>
        <v>0</v>
      </c>
      <c r="K29" s="522"/>
      <c r="L29" s="49"/>
      <c r="M29" s="173"/>
      <c r="O29" s="66">
        <f>J29</f>
        <v>0</v>
      </c>
    </row>
    <row r="30" spans="1:15" ht="18.75" customHeight="1" x14ac:dyDescent="0.25">
      <c r="A30" s="523" t="s">
        <v>106</v>
      </c>
      <c r="B30" s="524"/>
      <c r="C30" s="524"/>
      <c r="D30" s="524"/>
      <c r="E30" s="524"/>
      <c r="F30" s="524"/>
      <c r="G30" s="524"/>
      <c r="H30" s="524"/>
      <c r="I30" s="524"/>
      <c r="J30" s="524"/>
      <c r="K30" s="524"/>
      <c r="L30" s="524"/>
      <c r="M30" s="525"/>
      <c r="O30" s="43"/>
    </row>
    <row r="31" spans="1:15" ht="20.2" customHeight="1" x14ac:dyDescent="0.25">
      <c r="A31" s="526"/>
      <c r="B31" s="527"/>
      <c r="C31" s="528"/>
      <c r="D31" s="149"/>
      <c r="E31" s="150"/>
      <c r="F31" s="175"/>
      <c r="G31" s="214"/>
      <c r="H31" s="176"/>
      <c r="I31" s="64">
        <f t="shared" ref="I31:I33" si="9">G31*D31*IF(F31="年額",1,H31)</f>
        <v>0</v>
      </c>
      <c r="J31" s="37" t="str">
        <f t="shared" ref="J31:J33" si="10">IF(ISERROR(1-(K31/I31)),"",1-(K31/I31))</f>
        <v/>
      </c>
      <c r="K31" s="217"/>
      <c r="L31" s="153"/>
      <c r="M31" s="170"/>
      <c r="O31" s="43"/>
    </row>
    <row r="32" spans="1:15" ht="20.2" customHeight="1" x14ac:dyDescent="0.25">
      <c r="A32" s="518"/>
      <c r="B32" s="519"/>
      <c r="C32" s="520"/>
      <c r="D32" s="151"/>
      <c r="E32" s="152"/>
      <c r="F32" s="152"/>
      <c r="G32" s="215"/>
      <c r="H32" s="177"/>
      <c r="I32" s="55">
        <f t="shared" si="9"/>
        <v>0</v>
      </c>
      <c r="J32" s="37" t="str">
        <f t="shared" si="10"/>
        <v/>
      </c>
      <c r="K32" s="218"/>
      <c r="L32" s="155"/>
      <c r="M32" s="171"/>
      <c r="O32" s="43"/>
    </row>
    <row r="33" spans="1:15" s="24" customFormat="1" ht="20.2" customHeight="1" x14ac:dyDescent="0.25">
      <c r="A33" s="518"/>
      <c r="B33" s="519"/>
      <c r="C33" s="520"/>
      <c r="D33" s="151"/>
      <c r="E33" s="152"/>
      <c r="F33" s="152"/>
      <c r="G33" s="215"/>
      <c r="H33" s="177"/>
      <c r="I33" s="55">
        <f t="shared" si="9"/>
        <v>0</v>
      </c>
      <c r="J33" s="37" t="str">
        <f t="shared" si="10"/>
        <v/>
      </c>
      <c r="K33" s="218"/>
      <c r="L33" s="155"/>
      <c r="M33" s="171"/>
      <c r="N33" s="23"/>
      <c r="O33" s="44"/>
    </row>
    <row r="34" spans="1:15" s="24" customFormat="1" ht="20.2" customHeight="1" x14ac:dyDescent="0.25">
      <c r="A34" s="518"/>
      <c r="B34" s="519"/>
      <c r="C34" s="520"/>
      <c r="D34" s="151"/>
      <c r="E34" s="152"/>
      <c r="F34" s="152"/>
      <c r="G34" s="215"/>
      <c r="H34" s="177"/>
      <c r="I34" s="55">
        <f t="shared" ref="I34:I36" si="11">G34*D34*IF(F34="年額",1,H34)</f>
        <v>0</v>
      </c>
      <c r="J34" s="37" t="str">
        <f t="shared" ref="J34:J36" si="12">IF(ISERROR(1-(K34/I34)),"",1-(K34/I34))</f>
        <v/>
      </c>
      <c r="K34" s="218"/>
      <c r="L34" s="155"/>
      <c r="M34" s="171"/>
      <c r="N34" s="23"/>
      <c r="O34" s="44"/>
    </row>
    <row r="35" spans="1:15" s="24" customFormat="1" ht="20.2" customHeight="1" x14ac:dyDescent="0.25">
      <c r="A35" s="518"/>
      <c r="B35" s="519"/>
      <c r="C35" s="520"/>
      <c r="D35" s="151"/>
      <c r="E35" s="152"/>
      <c r="F35" s="152"/>
      <c r="G35" s="215"/>
      <c r="H35" s="177"/>
      <c r="I35" s="55">
        <f t="shared" si="11"/>
        <v>0</v>
      </c>
      <c r="J35" s="37" t="str">
        <f t="shared" si="12"/>
        <v/>
      </c>
      <c r="K35" s="218"/>
      <c r="L35" s="155"/>
      <c r="M35" s="171"/>
      <c r="N35" s="23"/>
      <c r="O35" s="44"/>
    </row>
    <row r="36" spans="1:15" s="24" customFormat="1" ht="20.2" customHeight="1" x14ac:dyDescent="0.25">
      <c r="A36" s="518"/>
      <c r="B36" s="519"/>
      <c r="C36" s="520"/>
      <c r="D36" s="151"/>
      <c r="E36" s="152"/>
      <c r="F36" s="152"/>
      <c r="G36" s="215"/>
      <c r="H36" s="177"/>
      <c r="I36" s="55">
        <f t="shared" si="11"/>
        <v>0</v>
      </c>
      <c r="J36" s="37" t="str">
        <f t="shared" si="12"/>
        <v/>
      </c>
      <c r="K36" s="218"/>
      <c r="L36" s="155"/>
      <c r="M36" s="171"/>
      <c r="N36" s="23"/>
      <c r="O36" s="44"/>
    </row>
    <row r="37" spans="1:15" s="10" customFormat="1" ht="24.75" customHeight="1" thickBot="1" x14ac:dyDescent="0.3">
      <c r="A37" s="529" t="s">
        <v>78</v>
      </c>
      <c r="B37" s="530"/>
      <c r="C37" s="530"/>
      <c r="D37" s="530"/>
      <c r="E37" s="530"/>
      <c r="F37" s="530"/>
      <c r="G37" s="530"/>
      <c r="H37" s="530"/>
      <c r="I37" s="531"/>
      <c r="J37" s="521">
        <f>SUM(K31:K36)</f>
        <v>0</v>
      </c>
      <c r="K37" s="522"/>
      <c r="L37" s="49"/>
      <c r="M37" s="173"/>
      <c r="O37" s="66">
        <f>J37</f>
        <v>0</v>
      </c>
    </row>
    <row r="38" spans="1:15" ht="18.75" customHeight="1" x14ac:dyDescent="0.25">
      <c r="A38" s="523" t="s">
        <v>115</v>
      </c>
      <c r="B38" s="524"/>
      <c r="C38" s="524"/>
      <c r="D38" s="524"/>
      <c r="E38" s="524"/>
      <c r="F38" s="524"/>
      <c r="G38" s="524"/>
      <c r="H38" s="524"/>
      <c r="I38" s="524"/>
      <c r="J38" s="524"/>
      <c r="K38" s="524"/>
      <c r="L38" s="524"/>
      <c r="M38" s="525"/>
      <c r="O38" s="43"/>
    </row>
    <row r="39" spans="1:15" ht="20.2" customHeight="1" x14ac:dyDescent="0.25">
      <c r="A39" s="526"/>
      <c r="B39" s="527"/>
      <c r="C39" s="528"/>
      <c r="D39" s="151"/>
      <c r="E39" s="152"/>
      <c r="F39" s="175"/>
      <c r="G39" s="215"/>
      <c r="H39" s="176"/>
      <c r="I39" s="64">
        <f t="shared" ref="I39" si="13">G39*D39*IF(F39="年額",1,H39)</f>
        <v>0</v>
      </c>
      <c r="J39" s="37" t="str">
        <f t="shared" ref="J39:J55" si="14">IF(ISERROR(1-(K39/I39)),"",1-(K39/I39))</f>
        <v/>
      </c>
      <c r="K39" s="218"/>
      <c r="L39" s="155"/>
      <c r="M39" s="171"/>
      <c r="O39" s="43"/>
    </row>
    <row r="40" spans="1:15" ht="20.2" customHeight="1" x14ac:dyDescent="0.25">
      <c r="A40" s="518"/>
      <c r="B40" s="519"/>
      <c r="C40" s="520"/>
      <c r="D40" s="151"/>
      <c r="E40" s="152"/>
      <c r="F40" s="152"/>
      <c r="G40" s="215"/>
      <c r="H40" s="177"/>
      <c r="I40" s="64">
        <f t="shared" ref="I40:I41" si="15">G40*D40*IF(F40="年額",1,H40)</f>
        <v>0</v>
      </c>
      <c r="J40" s="37" t="str">
        <f t="shared" ref="J40:J41" si="16">IF(ISERROR(1-(K40/I40)),"",1-(K40/I40))</f>
        <v/>
      </c>
      <c r="K40" s="218"/>
      <c r="L40" s="155"/>
      <c r="M40" s="171"/>
      <c r="O40" s="43"/>
    </row>
    <row r="41" spans="1:15" ht="20.2" customHeight="1" x14ac:dyDescent="0.25">
      <c r="A41" s="518"/>
      <c r="B41" s="519"/>
      <c r="C41" s="520"/>
      <c r="D41" s="159"/>
      <c r="E41" s="160"/>
      <c r="F41" s="152"/>
      <c r="G41" s="215"/>
      <c r="H41" s="177"/>
      <c r="I41" s="64">
        <f t="shared" si="15"/>
        <v>0</v>
      </c>
      <c r="J41" s="37" t="str">
        <f t="shared" si="16"/>
        <v/>
      </c>
      <c r="K41" s="218"/>
      <c r="L41" s="155"/>
      <c r="M41" s="171"/>
      <c r="O41" s="43"/>
    </row>
    <row r="42" spans="1:15" ht="20.2" customHeight="1" x14ac:dyDescent="0.25">
      <c r="A42" s="518"/>
      <c r="B42" s="519"/>
      <c r="C42" s="520"/>
      <c r="D42" s="159"/>
      <c r="E42" s="160"/>
      <c r="F42" s="152"/>
      <c r="G42" s="215"/>
      <c r="H42" s="177"/>
      <c r="I42" s="64">
        <f t="shared" ref="I42:I44" si="17">G42*D42*IF(F42="年額",1,H42)</f>
        <v>0</v>
      </c>
      <c r="J42" s="37" t="str">
        <f t="shared" ref="J42:J44" si="18">IF(ISERROR(1-(K42/I42)),"",1-(K42/I42))</f>
        <v/>
      </c>
      <c r="K42" s="218"/>
      <c r="L42" s="155"/>
      <c r="M42" s="171"/>
      <c r="O42" s="43"/>
    </row>
    <row r="43" spans="1:15" ht="20.2" customHeight="1" x14ac:dyDescent="0.25">
      <c r="A43" s="518"/>
      <c r="B43" s="519"/>
      <c r="C43" s="520"/>
      <c r="D43" s="159"/>
      <c r="E43" s="160"/>
      <c r="F43" s="152"/>
      <c r="G43" s="215"/>
      <c r="H43" s="177"/>
      <c r="I43" s="64">
        <f t="shared" si="17"/>
        <v>0</v>
      </c>
      <c r="J43" s="37" t="str">
        <f t="shared" si="18"/>
        <v/>
      </c>
      <c r="K43" s="218"/>
      <c r="L43" s="155"/>
      <c r="M43" s="171"/>
      <c r="O43" s="43"/>
    </row>
    <row r="44" spans="1:15" ht="20.2" customHeight="1" x14ac:dyDescent="0.25">
      <c r="A44" s="518"/>
      <c r="B44" s="519"/>
      <c r="C44" s="520"/>
      <c r="D44" s="159"/>
      <c r="E44" s="160"/>
      <c r="F44" s="152"/>
      <c r="G44" s="215"/>
      <c r="H44" s="177"/>
      <c r="I44" s="64">
        <f t="shared" si="17"/>
        <v>0</v>
      </c>
      <c r="J44" s="37" t="str">
        <f t="shared" si="18"/>
        <v/>
      </c>
      <c r="K44" s="218"/>
      <c r="L44" s="155"/>
      <c r="M44" s="171"/>
      <c r="O44" s="43"/>
    </row>
    <row r="45" spans="1:15" s="10" customFormat="1" ht="24.75" customHeight="1" thickBot="1" x14ac:dyDescent="0.3">
      <c r="A45" s="529" t="s">
        <v>78</v>
      </c>
      <c r="B45" s="530"/>
      <c r="C45" s="530"/>
      <c r="D45" s="530"/>
      <c r="E45" s="530"/>
      <c r="F45" s="530"/>
      <c r="G45" s="530"/>
      <c r="H45" s="530"/>
      <c r="I45" s="531"/>
      <c r="J45" s="521">
        <f>SUM(K39:K44)</f>
        <v>0</v>
      </c>
      <c r="K45" s="522"/>
      <c r="L45" s="49"/>
      <c r="M45" s="173"/>
      <c r="O45" s="45">
        <f>J45</f>
        <v>0</v>
      </c>
    </row>
    <row r="46" spans="1:15" ht="18.75" customHeight="1" x14ac:dyDescent="0.25">
      <c r="A46" s="523" t="s">
        <v>135</v>
      </c>
      <c r="B46" s="524"/>
      <c r="C46" s="524"/>
      <c r="D46" s="524"/>
      <c r="E46" s="524"/>
      <c r="F46" s="524"/>
      <c r="G46" s="524"/>
      <c r="H46" s="524"/>
      <c r="I46" s="524"/>
      <c r="J46" s="524"/>
      <c r="K46" s="524"/>
      <c r="L46" s="524"/>
      <c r="M46" s="525"/>
      <c r="O46" s="43"/>
    </row>
    <row r="47" spans="1:15" ht="20.2" customHeight="1" x14ac:dyDescent="0.25">
      <c r="A47" s="526"/>
      <c r="B47" s="527"/>
      <c r="C47" s="528"/>
      <c r="D47" s="151"/>
      <c r="E47" s="152"/>
      <c r="F47" s="175"/>
      <c r="G47" s="215"/>
      <c r="H47" s="176"/>
      <c r="I47" s="64">
        <f t="shared" ref="I47" si="19">G47*D47*IF(F47="年額",1,H47)</f>
        <v>0</v>
      </c>
      <c r="J47" s="37" t="str">
        <f t="shared" si="14"/>
        <v/>
      </c>
      <c r="K47" s="218"/>
      <c r="L47" s="155"/>
      <c r="M47" s="171"/>
      <c r="O47" s="43"/>
    </row>
    <row r="48" spans="1:15" s="24" customFormat="1" ht="20.2" customHeight="1" x14ac:dyDescent="0.25">
      <c r="A48" s="518"/>
      <c r="B48" s="519"/>
      <c r="C48" s="520"/>
      <c r="D48" s="151"/>
      <c r="E48" s="152"/>
      <c r="F48" s="152"/>
      <c r="G48" s="215"/>
      <c r="H48" s="177"/>
      <c r="I48" s="64">
        <f t="shared" ref="I48" si="20">G48*D48*IF(F48="年額",1,H48)</f>
        <v>0</v>
      </c>
      <c r="J48" s="37" t="str">
        <f t="shared" ref="J48" si="21">IF(ISERROR(1-(K48/I48)),"",1-(K48/I48))</f>
        <v/>
      </c>
      <c r="K48" s="218"/>
      <c r="L48" s="155"/>
      <c r="M48" s="171"/>
      <c r="N48" s="23"/>
      <c r="O48" s="44"/>
    </row>
    <row r="49" spans="1:15" s="24" customFormat="1" ht="20.2" customHeight="1" x14ac:dyDescent="0.25">
      <c r="A49" s="518"/>
      <c r="B49" s="519"/>
      <c r="C49" s="520"/>
      <c r="D49" s="151"/>
      <c r="E49" s="152"/>
      <c r="F49" s="152"/>
      <c r="G49" s="215"/>
      <c r="H49" s="177"/>
      <c r="I49" s="64">
        <f t="shared" ref="I49:I52" si="22">G49*D49*IF(F49="年額",1,H49)</f>
        <v>0</v>
      </c>
      <c r="J49" s="37" t="str">
        <f t="shared" ref="J49:J52" si="23">IF(ISERROR(1-(K49/I49)),"",1-(K49/I49))</f>
        <v/>
      </c>
      <c r="K49" s="218"/>
      <c r="L49" s="155"/>
      <c r="M49" s="171"/>
      <c r="N49" s="23"/>
      <c r="O49" s="44"/>
    </row>
    <row r="50" spans="1:15" s="24" customFormat="1" ht="20.2" customHeight="1" x14ac:dyDescent="0.25">
      <c r="A50" s="518"/>
      <c r="B50" s="519"/>
      <c r="C50" s="520"/>
      <c r="D50" s="151"/>
      <c r="E50" s="152"/>
      <c r="F50" s="152"/>
      <c r="G50" s="215"/>
      <c r="H50" s="177"/>
      <c r="I50" s="64">
        <f t="shared" si="22"/>
        <v>0</v>
      </c>
      <c r="J50" s="37" t="str">
        <f t="shared" si="23"/>
        <v/>
      </c>
      <c r="K50" s="218"/>
      <c r="L50" s="155"/>
      <c r="M50" s="171"/>
      <c r="N50" s="23"/>
      <c r="O50" s="44"/>
    </row>
    <row r="51" spans="1:15" s="24" customFormat="1" ht="20.2" customHeight="1" x14ac:dyDescent="0.25">
      <c r="A51" s="518"/>
      <c r="B51" s="519"/>
      <c r="C51" s="520"/>
      <c r="D51" s="151"/>
      <c r="E51" s="152"/>
      <c r="F51" s="152"/>
      <c r="G51" s="215"/>
      <c r="H51" s="177"/>
      <c r="I51" s="64">
        <f t="shared" si="22"/>
        <v>0</v>
      </c>
      <c r="J51" s="37" t="str">
        <f t="shared" si="23"/>
        <v/>
      </c>
      <c r="K51" s="218"/>
      <c r="L51" s="155"/>
      <c r="M51" s="171"/>
      <c r="N51" s="23"/>
      <c r="O51" s="44"/>
    </row>
    <row r="52" spans="1:15" s="24" customFormat="1" ht="20.2" customHeight="1" x14ac:dyDescent="0.25">
      <c r="A52" s="518"/>
      <c r="B52" s="519"/>
      <c r="C52" s="520"/>
      <c r="D52" s="151"/>
      <c r="E52" s="152"/>
      <c r="F52" s="152"/>
      <c r="G52" s="215"/>
      <c r="H52" s="177"/>
      <c r="I52" s="64">
        <f t="shared" si="22"/>
        <v>0</v>
      </c>
      <c r="J52" s="37" t="str">
        <f t="shared" si="23"/>
        <v/>
      </c>
      <c r="K52" s="218"/>
      <c r="L52" s="155"/>
      <c r="M52" s="171"/>
      <c r="N52" s="23"/>
      <c r="O52" s="44"/>
    </row>
    <row r="53" spans="1:15" s="10" customFormat="1" ht="24.75" customHeight="1" thickBot="1" x14ac:dyDescent="0.3">
      <c r="A53" s="529" t="s">
        <v>78</v>
      </c>
      <c r="B53" s="530"/>
      <c r="C53" s="530"/>
      <c r="D53" s="530"/>
      <c r="E53" s="530"/>
      <c r="F53" s="530"/>
      <c r="G53" s="530"/>
      <c r="H53" s="530"/>
      <c r="I53" s="531"/>
      <c r="J53" s="521">
        <f>SUM(K47:K52)</f>
        <v>0</v>
      </c>
      <c r="K53" s="522"/>
      <c r="L53" s="49"/>
      <c r="M53" s="173"/>
      <c r="O53" s="66">
        <f>J53</f>
        <v>0</v>
      </c>
    </row>
    <row r="54" spans="1:15" ht="18.75" customHeight="1" x14ac:dyDescent="0.25">
      <c r="A54" s="523" t="s">
        <v>118</v>
      </c>
      <c r="B54" s="524"/>
      <c r="C54" s="524"/>
      <c r="D54" s="524"/>
      <c r="E54" s="524"/>
      <c r="F54" s="524"/>
      <c r="G54" s="524"/>
      <c r="H54" s="524"/>
      <c r="I54" s="524"/>
      <c r="J54" s="524"/>
      <c r="K54" s="524"/>
      <c r="L54" s="524"/>
      <c r="M54" s="525"/>
      <c r="O54" s="43"/>
    </row>
    <row r="55" spans="1:15" s="24" customFormat="1" ht="20.2" customHeight="1" x14ac:dyDescent="0.25">
      <c r="A55" s="526"/>
      <c r="B55" s="527"/>
      <c r="C55" s="528"/>
      <c r="D55" s="151"/>
      <c r="E55" s="152"/>
      <c r="F55" s="175"/>
      <c r="G55" s="215"/>
      <c r="H55" s="176"/>
      <c r="I55" s="64">
        <f t="shared" ref="I55" si="24">G55*D55*IF(F55="年額",1,H55)</f>
        <v>0</v>
      </c>
      <c r="J55" s="37" t="str">
        <f t="shared" si="14"/>
        <v/>
      </c>
      <c r="K55" s="218"/>
      <c r="L55" s="155"/>
      <c r="M55" s="171"/>
      <c r="N55" s="23"/>
      <c r="O55" s="44"/>
    </row>
    <row r="56" spans="1:15" s="24" customFormat="1" ht="20.2" customHeight="1" x14ac:dyDescent="0.25">
      <c r="A56" s="518"/>
      <c r="B56" s="519"/>
      <c r="C56" s="520"/>
      <c r="D56" s="151"/>
      <c r="E56" s="152"/>
      <c r="F56" s="160"/>
      <c r="G56" s="215"/>
      <c r="H56" s="181"/>
      <c r="I56" s="64">
        <f t="shared" ref="I56" si="25">G56*D56*IF(F56="年額",1,H56)</f>
        <v>0</v>
      </c>
      <c r="J56" s="37" t="str">
        <f t="shared" ref="J56" si="26">IF(ISERROR(1-(K56/I56)),"",1-(K56/I56))</f>
        <v/>
      </c>
      <c r="K56" s="218"/>
      <c r="L56" s="155"/>
      <c r="M56" s="171"/>
      <c r="N56" s="23"/>
      <c r="O56" s="44"/>
    </row>
    <row r="57" spans="1:15" s="24" customFormat="1" ht="20.2" customHeight="1" x14ac:dyDescent="0.25">
      <c r="A57" s="518"/>
      <c r="B57" s="519"/>
      <c r="C57" s="520"/>
      <c r="D57" s="151"/>
      <c r="E57" s="152"/>
      <c r="F57" s="160"/>
      <c r="G57" s="215"/>
      <c r="H57" s="181"/>
      <c r="I57" s="64">
        <f t="shared" ref="I57:I59" si="27">G57*D57*IF(F57="年額",1,H57)</f>
        <v>0</v>
      </c>
      <c r="J57" s="37" t="str">
        <f t="shared" ref="J57:J59" si="28">IF(ISERROR(1-(K57/I57)),"",1-(K57/I57))</f>
        <v/>
      </c>
      <c r="K57" s="218"/>
      <c r="L57" s="155"/>
      <c r="M57" s="171"/>
      <c r="N57" s="23"/>
      <c r="O57" s="44"/>
    </row>
    <row r="58" spans="1:15" s="24" customFormat="1" ht="20.2" customHeight="1" x14ac:dyDescent="0.25">
      <c r="A58" s="518"/>
      <c r="B58" s="519"/>
      <c r="C58" s="520"/>
      <c r="D58" s="151"/>
      <c r="E58" s="152"/>
      <c r="F58" s="160"/>
      <c r="G58" s="215"/>
      <c r="H58" s="181"/>
      <c r="I58" s="64">
        <f t="shared" si="27"/>
        <v>0</v>
      </c>
      <c r="J58" s="37" t="str">
        <f t="shared" si="28"/>
        <v/>
      </c>
      <c r="K58" s="218"/>
      <c r="L58" s="155"/>
      <c r="M58" s="171"/>
      <c r="N58" s="23"/>
      <c r="O58" s="44"/>
    </row>
    <row r="59" spans="1:15" s="24" customFormat="1" ht="20.2" customHeight="1" x14ac:dyDescent="0.25">
      <c r="A59" s="518"/>
      <c r="B59" s="519"/>
      <c r="C59" s="520"/>
      <c r="D59" s="151"/>
      <c r="E59" s="152"/>
      <c r="F59" s="160"/>
      <c r="G59" s="215"/>
      <c r="H59" s="181"/>
      <c r="I59" s="64">
        <f t="shared" si="27"/>
        <v>0</v>
      </c>
      <c r="J59" s="37" t="str">
        <f t="shared" si="28"/>
        <v/>
      </c>
      <c r="K59" s="218"/>
      <c r="L59" s="155"/>
      <c r="M59" s="171"/>
      <c r="N59" s="23"/>
      <c r="O59" s="44"/>
    </row>
    <row r="60" spans="1:15" s="10" customFormat="1" ht="24.75" customHeight="1" thickBot="1" x14ac:dyDescent="0.3">
      <c r="A60" s="529" t="s">
        <v>78</v>
      </c>
      <c r="B60" s="530"/>
      <c r="C60" s="530"/>
      <c r="D60" s="530"/>
      <c r="E60" s="530"/>
      <c r="F60" s="530"/>
      <c r="G60" s="530"/>
      <c r="H60" s="530"/>
      <c r="I60" s="531"/>
      <c r="J60" s="521">
        <f>SUM(K55:K59)</f>
        <v>0</v>
      </c>
      <c r="K60" s="522"/>
      <c r="L60" s="49"/>
      <c r="M60" s="173"/>
      <c r="O60" s="66">
        <f>J60</f>
        <v>0</v>
      </c>
    </row>
    <row r="61" spans="1:15" ht="18.75" customHeight="1" x14ac:dyDescent="0.25">
      <c r="A61" s="523" t="s">
        <v>178</v>
      </c>
      <c r="B61" s="524"/>
      <c r="C61" s="524"/>
      <c r="D61" s="524"/>
      <c r="E61" s="524"/>
      <c r="F61" s="524"/>
      <c r="G61" s="524"/>
      <c r="H61" s="524"/>
      <c r="I61" s="524"/>
      <c r="J61" s="524"/>
      <c r="K61" s="524"/>
      <c r="L61" s="524"/>
      <c r="M61" s="525"/>
      <c r="O61" s="43"/>
    </row>
    <row r="62" spans="1:15" s="10" customFormat="1" ht="20.2" customHeight="1" x14ac:dyDescent="0.25">
      <c r="A62" s="526"/>
      <c r="B62" s="527"/>
      <c r="C62" s="528"/>
      <c r="D62" s="159"/>
      <c r="E62" s="160"/>
      <c r="F62" s="175"/>
      <c r="G62" s="212"/>
      <c r="H62" s="176"/>
      <c r="I62" s="64">
        <f t="shared" ref="I62:I63" si="29">G62*D62*IF(F62="年額",1,H62)</f>
        <v>0</v>
      </c>
      <c r="J62" s="37" t="str">
        <f t="shared" ref="J62:J63" si="30">IF(ISERROR(1-(K62/I62)),"",1-(K62/I62))</f>
        <v/>
      </c>
      <c r="K62" s="218"/>
      <c r="L62" s="155"/>
      <c r="M62" s="171"/>
      <c r="O62" s="46"/>
    </row>
    <row r="63" spans="1:15" s="10" customFormat="1" ht="20.2" customHeight="1" x14ac:dyDescent="0.25">
      <c r="A63" s="518"/>
      <c r="B63" s="519"/>
      <c r="C63" s="520"/>
      <c r="D63" s="159"/>
      <c r="E63" s="160"/>
      <c r="F63" s="152"/>
      <c r="G63" s="212"/>
      <c r="H63" s="177"/>
      <c r="I63" s="64">
        <f t="shared" si="29"/>
        <v>0</v>
      </c>
      <c r="J63" s="37" t="str">
        <f t="shared" si="30"/>
        <v/>
      </c>
      <c r="K63" s="220"/>
      <c r="L63" s="162"/>
      <c r="M63" s="171"/>
      <c r="O63" s="46"/>
    </row>
    <row r="64" spans="1:15" s="10" customFormat="1" ht="20.2" customHeight="1" x14ac:dyDescent="0.25">
      <c r="A64" s="518"/>
      <c r="B64" s="519"/>
      <c r="C64" s="520"/>
      <c r="D64" s="159"/>
      <c r="E64" s="160"/>
      <c r="F64" s="152"/>
      <c r="G64" s="212"/>
      <c r="H64" s="177"/>
      <c r="I64" s="64">
        <f t="shared" ref="I64:I67" si="31">G64*D64*IF(F64="年額",1,H64)</f>
        <v>0</v>
      </c>
      <c r="J64" s="37" t="str">
        <f t="shared" ref="J64:J67" si="32">IF(ISERROR(1-(K64/I64)),"",1-(K64/I64))</f>
        <v/>
      </c>
      <c r="K64" s="220"/>
      <c r="L64" s="162"/>
      <c r="M64" s="171"/>
      <c r="O64" s="46"/>
    </row>
    <row r="65" spans="1:15" s="10" customFormat="1" ht="20.2" customHeight="1" x14ac:dyDescent="0.25">
      <c r="A65" s="518"/>
      <c r="B65" s="519"/>
      <c r="C65" s="520"/>
      <c r="D65" s="159"/>
      <c r="E65" s="160"/>
      <c r="F65" s="152"/>
      <c r="G65" s="212"/>
      <c r="H65" s="177"/>
      <c r="I65" s="64">
        <f t="shared" si="31"/>
        <v>0</v>
      </c>
      <c r="J65" s="37" t="str">
        <f t="shared" si="32"/>
        <v/>
      </c>
      <c r="K65" s="220"/>
      <c r="L65" s="162"/>
      <c r="M65" s="171"/>
      <c r="O65" s="46"/>
    </row>
    <row r="66" spans="1:15" s="10" customFormat="1" ht="20.2" customHeight="1" x14ac:dyDescent="0.25">
      <c r="A66" s="518"/>
      <c r="B66" s="519"/>
      <c r="C66" s="520"/>
      <c r="D66" s="159"/>
      <c r="E66" s="160"/>
      <c r="F66" s="152"/>
      <c r="G66" s="212"/>
      <c r="H66" s="177"/>
      <c r="I66" s="64">
        <f t="shared" si="31"/>
        <v>0</v>
      </c>
      <c r="J66" s="37" t="str">
        <f t="shared" si="32"/>
        <v/>
      </c>
      <c r="K66" s="220"/>
      <c r="L66" s="162"/>
      <c r="M66" s="171"/>
      <c r="O66" s="46"/>
    </row>
    <row r="67" spans="1:15" s="10" customFormat="1" ht="20.2" customHeight="1" x14ac:dyDescent="0.25">
      <c r="A67" s="518"/>
      <c r="B67" s="519"/>
      <c r="C67" s="520"/>
      <c r="D67" s="159"/>
      <c r="E67" s="160"/>
      <c r="F67" s="152"/>
      <c r="G67" s="212"/>
      <c r="H67" s="177"/>
      <c r="I67" s="64">
        <f t="shared" si="31"/>
        <v>0</v>
      </c>
      <c r="J67" s="37" t="str">
        <f t="shared" si="32"/>
        <v/>
      </c>
      <c r="K67" s="220"/>
      <c r="L67" s="162"/>
      <c r="M67" s="171"/>
      <c r="O67" s="46"/>
    </row>
    <row r="68" spans="1:15" s="10" customFormat="1" ht="24.75" customHeight="1" thickBot="1" x14ac:dyDescent="0.3">
      <c r="A68" s="529" t="s">
        <v>78</v>
      </c>
      <c r="B68" s="530"/>
      <c r="C68" s="530"/>
      <c r="D68" s="530"/>
      <c r="E68" s="530"/>
      <c r="F68" s="530"/>
      <c r="G68" s="530"/>
      <c r="H68" s="530"/>
      <c r="I68" s="531"/>
      <c r="J68" s="521">
        <f>SUM(K62:K67)</f>
        <v>0</v>
      </c>
      <c r="K68" s="522"/>
      <c r="L68" s="87"/>
      <c r="M68" s="182"/>
      <c r="O68" s="66">
        <f>J68</f>
        <v>0</v>
      </c>
    </row>
    <row r="69" spans="1:15" s="10" customFormat="1" ht="24.75" customHeight="1" x14ac:dyDescent="0.25">
      <c r="A69" s="523" t="s">
        <v>238</v>
      </c>
      <c r="B69" s="524"/>
      <c r="C69" s="524"/>
      <c r="D69" s="524"/>
      <c r="E69" s="524"/>
      <c r="F69" s="524"/>
      <c r="G69" s="524"/>
      <c r="H69" s="524"/>
      <c r="I69" s="524"/>
      <c r="J69" s="524"/>
      <c r="K69" s="524"/>
      <c r="L69" s="524"/>
      <c r="M69" s="525"/>
      <c r="O69" s="46"/>
    </row>
    <row r="70" spans="1:15" s="10" customFormat="1" ht="20.2" customHeight="1" x14ac:dyDescent="0.25">
      <c r="A70" s="526"/>
      <c r="B70" s="527"/>
      <c r="C70" s="528"/>
      <c r="D70" s="159"/>
      <c r="E70" s="160"/>
      <c r="F70" s="175"/>
      <c r="G70" s="212"/>
      <c r="H70" s="176"/>
      <c r="I70" s="64">
        <f t="shared" ref="I70:I75" si="33">G70*D70*IF(F70="年額",1,H70)</f>
        <v>0</v>
      </c>
      <c r="J70" s="37" t="str">
        <f t="shared" ref="J70:J75" si="34">IF(ISERROR(1-(K70/I70)),"",1-(K70/I70))</f>
        <v/>
      </c>
      <c r="K70" s="218"/>
      <c r="L70" s="155"/>
      <c r="M70" s="171"/>
      <c r="O70" s="45"/>
    </row>
    <row r="71" spans="1:15" s="10" customFormat="1" ht="20.2" customHeight="1" x14ac:dyDescent="0.25">
      <c r="A71" s="518"/>
      <c r="B71" s="519"/>
      <c r="C71" s="520"/>
      <c r="D71" s="159"/>
      <c r="E71" s="160"/>
      <c r="F71" s="152"/>
      <c r="G71" s="212"/>
      <c r="H71" s="177"/>
      <c r="I71" s="64">
        <f t="shared" si="33"/>
        <v>0</v>
      </c>
      <c r="J71" s="37" t="str">
        <f t="shared" si="34"/>
        <v/>
      </c>
      <c r="K71" s="220"/>
      <c r="L71" s="162"/>
      <c r="M71" s="171"/>
      <c r="O71" s="46"/>
    </row>
    <row r="72" spans="1:15" ht="20.2" customHeight="1" x14ac:dyDescent="0.25">
      <c r="A72" s="518"/>
      <c r="B72" s="519"/>
      <c r="C72" s="520"/>
      <c r="D72" s="159"/>
      <c r="E72" s="160"/>
      <c r="F72" s="152"/>
      <c r="G72" s="212"/>
      <c r="H72" s="177"/>
      <c r="I72" s="64">
        <f t="shared" si="33"/>
        <v>0</v>
      </c>
      <c r="J72" s="37" t="str">
        <f t="shared" si="34"/>
        <v/>
      </c>
      <c r="K72" s="220"/>
      <c r="L72" s="162"/>
      <c r="M72" s="171"/>
      <c r="O72" s="46"/>
    </row>
    <row r="73" spans="1:15" ht="20.2" customHeight="1" x14ac:dyDescent="0.25">
      <c r="A73" s="518"/>
      <c r="B73" s="519"/>
      <c r="C73" s="520"/>
      <c r="D73" s="159"/>
      <c r="E73" s="160"/>
      <c r="F73" s="152"/>
      <c r="G73" s="212"/>
      <c r="H73" s="177"/>
      <c r="I73" s="64">
        <f t="shared" si="33"/>
        <v>0</v>
      </c>
      <c r="J73" s="37" t="str">
        <f t="shared" si="34"/>
        <v/>
      </c>
      <c r="K73" s="220"/>
      <c r="L73" s="162"/>
      <c r="M73" s="171"/>
      <c r="N73" s="11"/>
      <c r="O73" s="46"/>
    </row>
    <row r="74" spans="1:15" ht="20.2" customHeight="1" x14ac:dyDescent="0.25">
      <c r="A74" s="518"/>
      <c r="B74" s="519"/>
      <c r="C74" s="520"/>
      <c r="D74" s="159"/>
      <c r="E74" s="160"/>
      <c r="F74" s="152"/>
      <c r="G74" s="212"/>
      <c r="H74" s="177"/>
      <c r="I74" s="64">
        <f t="shared" si="33"/>
        <v>0</v>
      </c>
      <c r="J74" s="37" t="str">
        <f t="shared" si="34"/>
        <v/>
      </c>
      <c r="K74" s="220"/>
      <c r="L74" s="162"/>
      <c r="M74" s="171"/>
      <c r="N74" s="11"/>
      <c r="O74" s="46"/>
    </row>
    <row r="75" spans="1:15" ht="20.2" customHeight="1" x14ac:dyDescent="0.25">
      <c r="A75" s="518"/>
      <c r="B75" s="519"/>
      <c r="C75" s="520"/>
      <c r="D75" s="159"/>
      <c r="E75" s="160"/>
      <c r="F75" s="152"/>
      <c r="G75" s="212"/>
      <c r="H75" s="177"/>
      <c r="I75" s="64">
        <f t="shared" si="33"/>
        <v>0</v>
      </c>
      <c r="J75" s="37" t="str">
        <f t="shared" si="34"/>
        <v/>
      </c>
      <c r="K75" s="220"/>
      <c r="L75" s="162"/>
      <c r="M75" s="171"/>
      <c r="N75" s="11"/>
      <c r="O75" s="46"/>
    </row>
    <row r="76" spans="1:15" ht="24.75" customHeight="1" thickBot="1" x14ac:dyDescent="0.3">
      <c r="A76" s="529" t="s">
        <v>78</v>
      </c>
      <c r="B76" s="530"/>
      <c r="C76" s="530"/>
      <c r="D76" s="530"/>
      <c r="E76" s="530"/>
      <c r="F76" s="530"/>
      <c r="G76" s="530"/>
      <c r="H76" s="530"/>
      <c r="I76" s="531"/>
      <c r="J76" s="521">
        <f>SUM(K70:K75)</f>
        <v>0</v>
      </c>
      <c r="K76" s="522"/>
      <c r="L76" s="87"/>
      <c r="M76" s="182"/>
      <c r="N76" s="11"/>
      <c r="O76" s="66">
        <f>J76</f>
        <v>0</v>
      </c>
    </row>
    <row r="77" spans="1:15" ht="22.05" customHeight="1" thickBot="1" x14ac:dyDescent="0.3">
      <c r="A77" s="568" t="s">
        <v>30</v>
      </c>
      <c r="B77" s="569"/>
      <c r="C77" s="569"/>
      <c r="D77" s="569"/>
      <c r="E77" s="569"/>
      <c r="F77" s="569"/>
      <c r="G77" s="569"/>
      <c r="H77" s="569"/>
      <c r="I77" s="570"/>
      <c r="J77" s="571">
        <f>SUM(I15:I75)</f>
        <v>0</v>
      </c>
      <c r="K77" s="572"/>
      <c r="L77" s="50"/>
      <c r="M77" s="183"/>
      <c r="N77" s="11"/>
      <c r="O77" s="46"/>
    </row>
    <row r="78" spans="1:15" ht="22.05" customHeight="1" thickTop="1" thickBot="1" x14ac:dyDescent="0.3">
      <c r="A78" s="579" t="s">
        <v>29</v>
      </c>
      <c r="B78" s="580"/>
      <c r="C78" s="580"/>
      <c r="D78" s="580"/>
      <c r="E78" s="580"/>
      <c r="F78" s="580"/>
      <c r="G78" s="580"/>
      <c r="H78" s="580"/>
      <c r="I78" s="581"/>
      <c r="J78" s="561">
        <f>SUM(J21,J29,J45,J53,J60,J37,J68,J76)</f>
        <v>0</v>
      </c>
      <c r="K78" s="562"/>
      <c r="L78" s="51"/>
      <c r="M78" s="184"/>
      <c r="N78" s="11"/>
      <c r="O78" s="45">
        <f>J78</f>
        <v>0</v>
      </c>
    </row>
    <row r="79" spans="1:15" ht="22.05" customHeight="1" thickTop="1" thickBot="1" x14ac:dyDescent="0.3">
      <c r="A79" s="563" t="s">
        <v>68</v>
      </c>
      <c r="B79" s="564"/>
      <c r="C79" s="564"/>
      <c r="D79" s="564"/>
      <c r="E79" s="564"/>
      <c r="F79" s="564"/>
      <c r="G79" s="564"/>
      <c r="H79" s="564"/>
      <c r="I79" s="565"/>
      <c r="J79" s="566">
        <f>IF(ISERROR(1-(J78/J77)),0,(1-(J78/J77)))</f>
        <v>0</v>
      </c>
      <c r="K79" s="567"/>
      <c r="L79" s="52"/>
      <c r="M79" s="185"/>
      <c r="N79" s="11"/>
      <c r="O79" s="46"/>
    </row>
    <row r="80" spans="1:15" x14ac:dyDescent="0.25">
      <c r="N80" s="11"/>
    </row>
    <row r="81" spans="2:15" hidden="1" x14ac:dyDescent="0.25">
      <c r="D81" s="112">
        <f>集約版!G17</f>
        <v>0</v>
      </c>
      <c r="E81" s="271">
        <f>集約版!H17</f>
        <v>0</v>
      </c>
      <c r="F81" s="271">
        <f>集約版!I17</f>
        <v>0</v>
      </c>
      <c r="G81" s="271">
        <f>集約版!J17</f>
        <v>0</v>
      </c>
      <c r="H81" s="271">
        <f>集約版!K17</f>
        <v>0</v>
      </c>
      <c r="I81" s="271">
        <f>集約版!L17</f>
        <v>0</v>
      </c>
      <c r="J81" s="271">
        <f>集約版!M17</f>
        <v>0</v>
      </c>
      <c r="K81" s="271">
        <f>集約版!N17</f>
        <v>0</v>
      </c>
      <c r="L81" s="271">
        <f>集約版!O17</f>
        <v>0</v>
      </c>
      <c r="M81" s="271">
        <f>集約版!P17</f>
        <v>0</v>
      </c>
      <c r="N81" s="271">
        <f>集約版!Q17</f>
        <v>0</v>
      </c>
      <c r="O81" s="271">
        <f>集約版!R17</f>
        <v>0</v>
      </c>
    </row>
    <row r="82" spans="2:15" hidden="1" x14ac:dyDescent="0.25">
      <c r="B82" s="8" t="s">
        <v>112</v>
      </c>
      <c r="D82" s="111">
        <f t="shared" ref="D82:O82" si="35">SUMIF($L$15:$L$20,D$81,$K$15:$K$20)</f>
        <v>0</v>
      </c>
      <c r="E82" s="270">
        <f t="shared" si="35"/>
        <v>0</v>
      </c>
      <c r="F82" s="270">
        <f t="shared" si="35"/>
        <v>0</v>
      </c>
      <c r="G82" s="270">
        <f t="shared" si="35"/>
        <v>0</v>
      </c>
      <c r="H82" s="270">
        <f t="shared" si="35"/>
        <v>0</v>
      </c>
      <c r="I82" s="270">
        <f t="shared" si="35"/>
        <v>0</v>
      </c>
      <c r="J82" s="270">
        <f t="shared" si="35"/>
        <v>0</v>
      </c>
      <c r="K82" s="270">
        <f t="shared" si="35"/>
        <v>0</v>
      </c>
      <c r="L82" s="270">
        <f t="shared" si="35"/>
        <v>0</v>
      </c>
      <c r="M82" s="270">
        <f t="shared" si="35"/>
        <v>0</v>
      </c>
      <c r="N82" s="270">
        <f t="shared" si="35"/>
        <v>0</v>
      </c>
      <c r="O82" s="270">
        <f t="shared" si="35"/>
        <v>0</v>
      </c>
    </row>
    <row r="83" spans="2:15" hidden="1" x14ac:dyDescent="0.25">
      <c r="B83" s="8" t="s">
        <v>113</v>
      </c>
      <c r="D83" s="111">
        <f t="shared" ref="D83:O83" si="36">SUMIF($L23:$L28,D$81,$K23:$K28)</f>
        <v>0</v>
      </c>
      <c r="E83" s="270">
        <f t="shared" si="36"/>
        <v>0</v>
      </c>
      <c r="F83" s="270">
        <f t="shared" si="36"/>
        <v>0</v>
      </c>
      <c r="G83" s="270">
        <f t="shared" si="36"/>
        <v>0</v>
      </c>
      <c r="H83" s="270">
        <f t="shared" si="36"/>
        <v>0</v>
      </c>
      <c r="I83" s="270">
        <f t="shared" si="36"/>
        <v>0</v>
      </c>
      <c r="J83" s="270">
        <f t="shared" si="36"/>
        <v>0</v>
      </c>
      <c r="K83" s="270">
        <f t="shared" si="36"/>
        <v>0</v>
      </c>
      <c r="L83" s="270">
        <f t="shared" si="36"/>
        <v>0</v>
      </c>
      <c r="M83" s="270">
        <f t="shared" si="36"/>
        <v>0</v>
      </c>
      <c r="N83" s="270">
        <f t="shared" si="36"/>
        <v>0</v>
      </c>
      <c r="O83" s="270">
        <f t="shared" si="36"/>
        <v>0</v>
      </c>
    </row>
    <row r="84" spans="2:15" hidden="1" x14ac:dyDescent="0.25">
      <c r="B84" s="8" t="s">
        <v>114</v>
      </c>
      <c r="D84" s="111">
        <f t="shared" ref="D84:O84" si="37">SUMIF($L31:$L36,D$81,$K31:$K36)</f>
        <v>0</v>
      </c>
      <c r="E84" s="270">
        <f t="shared" si="37"/>
        <v>0</v>
      </c>
      <c r="F84" s="270">
        <f t="shared" si="37"/>
        <v>0</v>
      </c>
      <c r="G84" s="270">
        <f t="shared" si="37"/>
        <v>0</v>
      </c>
      <c r="H84" s="270">
        <f t="shared" si="37"/>
        <v>0</v>
      </c>
      <c r="I84" s="270">
        <f t="shared" si="37"/>
        <v>0</v>
      </c>
      <c r="J84" s="270">
        <f t="shared" si="37"/>
        <v>0</v>
      </c>
      <c r="K84" s="270">
        <f t="shared" si="37"/>
        <v>0</v>
      </c>
      <c r="L84" s="270">
        <f t="shared" si="37"/>
        <v>0</v>
      </c>
      <c r="M84" s="270">
        <f t="shared" si="37"/>
        <v>0</v>
      </c>
      <c r="N84" s="270">
        <f t="shared" si="37"/>
        <v>0</v>
      </c>
      <c r="O84" s="270">
        <f t="shared" si="37"/>
        <v>0</v>
      </c>
    </row>
    <row r="85" spans="2:15" hidden="1" x14ac:dyDescent="0.25">
      <c r="B85" s="8" t="s">
        <v>116</v>
      </c>
      <c r="D85" s="111">
        <f t="shared" ref="D85:O85" si="38">SUMIF($L39:$L44,D$81,$K39:$K44)</f>
        <v>0</v>
      </c>
      <c r="E85" s="270">
        <f t="shared" si="38"/>
        <v>0</v>
      </c>
      <c r="F85" s="270">
        <f t="shared" si="38"/>
        <v>0</v>
      </c>
      <c r="G85" s="270">
        <f t="shared" si="38"/>
        <v>0</v>
      </c>
      <c r="H85" s="270">
        <f t="shared" si="38"/>
        <v>0</v>
      </c>
      <c r="I85" s="270">
        <f t="shared" si="38"/>
        <v>0</v>
      </c>
      <c r="J85" s="270">
        <f t="shared" si="38"/>
        <v>0</v>
      </c>
      <c r="K85" s="270">
        <f t="shared" si="38"/>
        <v>0</v>
      </c>
      <c r="L85" s="270">
        <f t="shared" si="38"/>
        <v>0</v>
      </c>
      <c r="M85" s="270">
        <f t="shared" si="38"/>
        <v>0</v>
      </c>
      <c r="N85" s="270">
        <f t="shared" si="38"/>
        <v>0</v>
      </c>
      <c r="O85" s="270">
        <f t="shared" si="38"/>
        <v>0</v>
      </c>
    </row>
    <row r="86" spans="2:15" hidden="1" x14ac:dyDescent="0.25">
      <c r="B86" s="8" t="s">
        <v>117</v>
      </c>
      <c r="D86" s="111">
        <f t="shared" ref="D86:O86" si="39">SUMIF($L47:$L52,D$81,$K47:$K52)</f>
        <v>0</v>
      </c>
      <c r="E86" s="270">
        <f t="shared" si="39"/>
        <v>0</v>
      </c>
      <c r="F86" s="270">
        <f t="shared" si="39"/>
        <v>0</v>
      </c>
      <c r="G86" s="270">
        <f t="shared" si="39"/>
        <v>0</v>
      </c>
      <c r="H86" s="270">
        <f t="shared" si="39"/>
        <v>0</v>
      </c>
      <c r="I86" s="270">
        <f t="shared" si="39"/>
        <v>0</v>
      </c>
      <c r="J86" s="270">
        <f t="shared" si="39"/>
        <v>0</v>
      </c>
      <c r="K86" s="270">
        <f t="shared" si="39"/>
        <v>0</v>
      </c>
      <c r="L86" s="270">
        <f t="shared" si="39"/>
        <v>0</v>
      </c>
      <c r="M86" s="270">
        <f t="shared" si="39"/>
        <v>0</v>
      </c>
      <c r="N86" s="270">
        <f t="shared" si="39"/>
        <v>0</v>
      </c>
      <c r="O86" s="270">
        <f t="shared" si="39"/>
        <v>0</v>
      </c>
    </row>
    <row r="87" spans="2:15" hidden="1" x14ac:dyDescent="0.25">
      <c r="B87" s="8" t="s">
        <v>119</v>
      </c>
      <c r="D87" s="111">
        <f t="shared" ref="D87:O87" si="40">SUMIF($L55:$L59,D$81,$K55:$K59)</f>
        <v>0</v>
      </c>
      <c r="E87" s="270">
        <f t="shared" si="40"/>
        <v>0</v>
      </c>
      <c r="F87" s="270">
        <f t="shared" si="40"/>
        <v>0</v>
      </c>
      <c r="G87" s="270">
        <f t="shared" si="40"/>
        <v>0</v>
      </c>
      <c r="H87" s="270">
        <f t="shared" si="40"/>
        <v>0</v>
      </c>
      <c r="I87" s="270">
        <f t="shared" si="40"/>
        <v>0</v>
      </c>
      <c r="J87" s="270">
        <f t="shared" si="40"/>
        <v>0</v>
      </c>
      <c r="K87" s="270">
        <f t="shared" si="40"/>
        <v>0</v>
      </c>
      <c r="L87" s="270">
        <f t="shared" si="40"/>
        <v>0</v>
      </c>
      <c r="M87" s="270">
        <f t="shared" si="40"/>
        <v>0</v>
      </c>
      <c r="N87" s="270">
        <f t="shared" si="40"/>
        <v>0</v>
      </c>
      <c r="O87" s="270">
        <f t="shared" si="40"/>
        <v>0</v>
      </c>
    </row>
    <row r="88" spans="2:15" hidden="1" x14ac:dyDescent="0.25">
      <c r="B88" s="269" t="s">
        <v>177</v>
      </c>
      <c r="D88" s="111">
        <f t="shared" ref="D88:O88" si="41">SUMIF($L62:$L67,D$81,$K62:$K67)</f>
        <v>0</v>
      </c>
      <c r="E88" s="270">
        <f t="shared" si="41"/>
        <v>0</v>
      </c>
      <c r="F88" s="270">
        <f t="shared" si="41"/>
        <v>0</v>
      </c>
      <c r="G88" s="270">
        <f t="shared" si="41"/>
        <v>0</v>
      </c>
      <c r="H88" s="270">
        <f t="shared" si="41"/>
        <v>0</v>
      </c>
      <c r="I88" s="270">
        <f t="shared" si="41"/>
        <v>0</v>
      </c>
      <c r="J88" s="270">
        <f t="shared" si="41"/>
        <v>0</v>
      </c>
      <c r="K88" s="270">
        <f t="shared" si="41"/>
        <v>0</v>
      </c>
      <c r="L88" s="270">
        <f t="shared" si="41"/>
        <v>0</v>
      </c>
      <c r="M88" s="270">
        <f t="shared" si="41"/>
        <v>0</v>
      </c>
      <c r="N88" s="270">
        <f t="shared" si="41"/>
        <v>0</v>
      </c>
      <c r="O88" s="270">
        <f t="shared" si="41"/>
        <v>0</v>
      </c>
    </row>
    <row r="89" spans="2:15" hidden="1" x14ac:dyDescent="0.25">
      <c r="B89" s="269" t="s">
        <v>239</v>
      </c>
      <c r="C89" s="269"/>
      <c r="D89" s="270">
        <f>SUMIF($L70:$L75,D$81,$K70:$K75)</f>
        <v>0</v>
      </c>
      <c r="E89" s="270">
        <f>SUMIF($L70:$L75,E$81,$K70:$K75)</f>
        <v>0</v>
      </c>
      <c r="F89" s="270">
        <f t="shared" ref="F89:O89" si="42">SUMIF($L70:$L75,F$81,$K70:$K75)</f>
        <v>0</v>
      </c>
      <c r="G89" s="270">
        <f t="shared" si="42"/>
        <v>0</v>
      </c>
      <c r="H89" s="270">
        <f t="shared" si="42"/>
        <v>0</v>
      </c>
      <c r="I89" s="270">
        <f t="shared" si="42"/>
        <v>0</v>
      </c>
      <c r="J89" s="270">
        <f t="shared" si="42"/>
        <v>0</v>
      </c>
      <c r="K89" s="270">
        <f t="shared" si="42"/>
        <v>0</v>
      </c>
      <c r="L89" s="270">
        <f t="shared" si="42"/>
        <v>0</v>
      </c>
      <c r="M89" s="270">
        <f t="shared" si="42"/>
        <v>0</v>
      </c>
      <c r="N89" s="270">
        <f t="shared" si="42"/>
        <v>0</v>
      </c>
      <c r="O89" s="270">
        <f t="shared" si="42"/>
        <v>0</v>
      </c>
    </row>
    <row r="90" spans="2:15" hidden="1" x14ac:dyDescent="0.25">
      <c r="D90" s="111">
        <f>SUM(D82:D88)</f>
        <v>0</v>
      </c>
      <c r="E90" s="270">
        <f>SUM(E82:E88)</f>
        <v>0</v>
      </c>
      <c r="F90" s="270">
        <f t="shared" ref="F90:M90" si="43">SUM(F82:F88)</f>
        <v>0</v>
      </c>
      <c r="G90" s="270">
        <f t="shared" si="43"/>
        <v>0</v>
      </c>
      <c r="H90" s="270">
        <f t="shared" si="43"/>
        <v>0</v>
      </c>
      <c r="I90" s="270">
        <f t="shared" si="43"/>
        <v>0</v>
      </c>
      <c r="J90" s="270">
        <f t="shared" si="43"/>
        <v>0</v>
      </c>
      <c r="K90" s="270">
        <f t="shared" si="43"/>
        <v>0</v>
      </c>
      <c r="L90" s="270">
        <f t="shared" si="43"/>
        <v>0</v>
      </c>
      <c r="M90" s="270">
        <f t="shared" si="43"/>
        <v>0</v>
      </c>
      <c r="N90" s="270">
        <f t="shared" ref="N90" si="44">SUM(N82:N88)</f>
        <v>0</v>
      </c>
      <c r="O90" s="270">
        <f t="shared" ref="O90" si="45">SUM(O82:O88)</f>
        <v>0</v>
      </c>
    </row>
    <row r="91" spans="2:15" hidden="1" x14ac:dyDescent="0.25"/>
  </sheetData>
  <sheetProtection insertRows="0" deleteRows="0"/>
  <mergeCells count="99">
    <mergeCell ref="A1:F2"/>
    <mergeCell ref="G1:G2"/>
    <mergeCell ref="A11:B11"/>
    <mergeCell ref="C11:E11"/>
    <mergeCell ref="A78:I78"/>
    <mergeCell ref="A40:C40"/>
    <mergeCell ref="A41:C41"/>
    <mergeCell ref="A29:I29"/>
    <mergeCell ref="A57:C57"/>
    <mergeCell ref="A45:I45"/>
    <mergeCell ref="A56:C56"/>
    <mergeCell ref="A47:C47"/>
    <mergeCell ref="A48:C48"/>
    <mergeCell ref="A44:C44"/>
    <mergeCell ref="A49:C49"/>
    <mergeCell ref="A50:C50"/>
    <mergeCell ref="J78:K78"/>
    <mergeCell ref="A79:I79"/>
    <mergeCell ref="J79:K79"/>
    <mergeCell ref="A68:I68"/>
    <mergeCell ref="J68:K68"/>
    <mergeCell ref="A77:I77"/>
    <mergeCell ref="J77:K77"/>
    <mergeCell ref="A69:M69"/>
    <mergeCell ref="A70:C70"/>
    <mergeCell ref="A71:C71"/>
    <mergeCell ref="A75:C75"/>
    <mergeCell ref="A76:I76"/>
    <mergeCell ref="J76:K76"/>
    <mergeCell ref="A74:C74"/>
    <mergeCell ref="J29:K29"/>
    <mergeCell ref="A38:M38"/>
    <mergeCell ref="A39:C39"/>
    <mergeCell ref="A30:M30"/>
    <mergeCell ref="A31:C31"/>
    <mergeCell ref="A32:C32"/>
    <mergeCell ref="A37:I37"/>
    <mergeCell ref="J37:K37"/>
    <mergeCell ref="A33:C33"/>
    <mergeCell ref="A13:C13"/>
    <mergeCell ref="A14:M14"/>
    <mergeCell ref="I3:M10"/>
    <mergeCell ref="A6:B6"/>
    <mergeCell ref="C6:E6"/>
    <mergeCell ref="A7:B7"/>
    <mergeCell ref="C7:E7"/>
    <mergeCell ref="A3:B3"/>
    <mergeCell ref="C3:D3"/>
    <mergeCell ref="A4:B4"/>
    <mergeCell ref="C4:E4"/>
    <mergeCell ref="A8:B8"/>
    <mergeCell ref="C8:E8"/>
    <mergeCell ref="A9:B9"/>
    <mergeCell ref="C9:E9"/>
    <mergeCell ref="J45:K45"/>
    <mergeCell ref="A53:I53"/>
    <mergeCell ref="A5:B5"/>
    <mergeCell ref="C5:E5"/>
    <mergeCell ref="A15:C15"/>
    <mergeCell ref="A16:C16"/>
    <mergeCell ref="A10:B10"/>
    <mergeCell ref="C10:E10"/>
    <mergeCell ref="A21:I21"/>
    <mergeCell ref="J21:K21"/>
    <mergeCell ref="A22:M22"/>
    <mergeCell ref="A17:C17"/>
    <mergeCell ref="A18:C18"/>
    <mergeCell ref="A19:C19"/>
    <mergeCell ref="A52:C52"/>
    <mergeCell ref="A46:M46"/>
    <mergeCell ref="J60:K60"/>
    <mergeCell ref="A61:M61"/>
    <mergeCell ref="A62:C62"/>
    <mergeCell ref="A63:C63"/>
    <mergeCell ref="A60:I60"/>
    <mergeCell ref="J53:K53"/>
    <mergeCell ref="A54:M54"/>
    <mergeCell ref="A55:C55"/>
    <mergeCell ref="A51:C51"/>
    <mergeCell ref="A20:C20"/>
    <mergeCell ref="A28:C28"/>
    <mergeCell ref="A34:C34"/>
    <mergeCell ref="A35:C35"/>
    <mergeCell ref="A36:C36"/>
    <mergeCell ref="A26:C26"/>
    <mergeCell ref="A27:C27"/>
    <mergeCell ref="A23:C23"/>
    <mergeCell ref="A24:C24"/>
    <mergeCell ref="A25:C25"/>
    <mergeCell ref="A42:C42"/>
    <mergeCell ref="A43:C43"/>
    <mergeCell ref="A67:C67"/>
    <mergeCell ref="A72:C72"/>
    <mergeCell ref="A73:C73"/>
    <mergeCell ref="A58:C58"/>
    <mergeCell ref="A59:C59"/>
    <mergeCell ref="A64:C64"/>
    <mergeCell ref="A65:C65"/>
    <mergeCell ref="A66:C66"/>
  </mergeCells>
  <phoneticPr fontId="3"/>
  <conditionalFormatting sqref="H15:H20 H23:H28 H31:H36 H39:H44 H47:H52 H55:H59 H62:H67">
    <cfRule type="expression" dxfId="75" priority="9" stopIfTrue="1">
      <formula>$F15="年額"</formula>
    </cfRule>
  </conditionalFormatting>
  <conditionalFormatting sqref="C8:E10">
    <cfRule type="expression" dxfId="74" priority="11">
      <formula>AND($C$5&lt;&gt;"",$C8="")</formula>
    </cfRule>
  </conditionalFormatting>
  <conditionalFormatting sqref="D15:H20 K15:L20 D23:H28 K23:L28 D31:H36 K31:L36 D39:H44 K39:L44 D47:H52 K47:L52 D55:H59 K55:L59 D62:H67 K62:L67">
    <cfRule type="expression" dxfId="73" priority="10">
      <formula>AND($A15&lt;&gt;"",D15="")</formula>
    </cfRule>
  </conditionalFormatting>
  <conditionalFormatting sqref="H70:H75">
    <cfRule type="expression" dxfId="72" priority="2" stopIfTrue="1">
      <formula>$F70="年額"</formula>
    </cfRule>
  </conditionalFormatting>
  <conditionalFormatting sqref="D70:H75 K70:L75">
    <cfRule type="expression" dxfId="71" priority="3">
      <formula>AND($A70&lt;&gt;"",D70="")</formula>
    </cfRule>
  </conditionalFormatting>
  <dataValidations disablePrompts="1" count="2">
    <dataValidation type="list" allowBlank="1" showInputMessage="1" showErrorMessage="1" sqref="F62:F67 F55:F59 F47:F52 F39:F44 F31:F36 F23:F28 F15:F20 F70:F75">
      <formula1>"月額,年額"</formula1>
    </dataValidation>
    <dataValidation allowBlank="1" showInputMessage="1" showErrorMessage="1" prompt="※税抜_x000a_　　・円　" sqref="G6 G15:G20 K15:K20 G23:G28 K23:K28 G31:G36 K31:K36 G39:G44 K39:K44 G47:G52 K47:K52 G55:G59 K55:K59 G62:G67 K62:K67 G70:G75 K70:K75"/>
  </dataValidations>
  <printOptions horizontalCentered="1"/>
  <pageMargins left="0.70866141732283472" right="0.70866141732283472" top="0.74803149606299213" bottom="0.74803149606299213" header="0.31496062992125984" footer="0.31496062992125984"/>
  <pageSetup paperSize="9" scale="39" orientation="portrait" r:id="rId1"/>
  <headerFooter alignWithMargins="0">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5"/>
  <sheetViews>
    <sheetView showGridLines="0" view="pageBreakPreview" zoomScale="70" zoomScaleNormal="70" zoomScaleSheetLayoutView="70" workbookViewId="0">
      <selection activeCell="A3" sqref="A3:B3"/>
    </sheetView>
  </sheetViews>
  <sheetFormatPr defaultColWidth="9" defaultRowHeight="12.75" x14ac:dyDescent="0.25"/>
  <cols>
    <col min="1" max="1" width="2.3984375" style="11" customWidth="1"/>
    <col min="2" max="2" width="21.19921875" style="8" customWidth="1"/>
    <col min="3" max="3" width="23.1328125" style="8" customWidth="1"/>
    <col min="4" max="5" width="9.3984375" style="8" customWidth="1"/>
    <col min="6" max="7" width="12.59765625" style="8" customWidth="1"/>
    <col min="8" max="8" width="9.3984375" style="8" customWidth="1"/>
    <col min="9" max="9" width="12.59765625" style="8" customWidth="1"/>
    <col min="10" max="10" width="9.86328125" style="8" customWidth="1"/>
    <col min="11" max="11" width="31.19921875" style="8" customWidth="1"/>
    <col min="12" max="12" width="9.86328125" style="10" hidden="1" customWidth="1"/>
    <col min="13" max="13" width="20.19921875" style="11" hidden="1" customWidth="1"/>
    <col min="14" max="15" width="9" style="11" customWidth="1"/>
    <col min="16" max="16" width="9.19921875" style="11" bestFit="1" customWidth="1"/>
    <col min="17" max="16384" width="9" style="11"/>
  </cols>
  <sheetData>
    <row r="1" spans="1:25" s="3" customFormat="1" ht="15" customHeight="1" x14ac:dyDescent="0.25">
      <c r="A1" s="573" t="s">
        <v>321</v>
      </c>
      <c r="B1" s="573"/>
      <c r="C1" s="573"/>
      <c r="D1" s="573"/>
      <c r="E1" s="573"/>
      <c r="F1" s="439" t="str">
        <f>様式8verNo</f>
        <v>Ver.8.2</v>
      </c>
      <c r="G1" s="130"/>
      <c r="H1" s="1"/>
      <c r="I1" s="1"/>
      <c r="J1" s="1"/>
      <c r="K1" s="1"/>
      <c r="L1" s="2"/>
    </row>
    <row r="2" spans="1:25" s="3" customFormat="1" ht="15" customHeight="1" thickBot="1" x14ac:dyDescent="0.3">
      <c r="A2" s="599"/>
      <c r="B2" s="599"/>
      <c r="C2" s="599"/>
      <c r="D2" s="599"/>
      <c r="E2" s="599"/>
      <c r="F2" s="439"/>
      <c r="G2" s="130"/>
      <c r="H2" s="1"/>
      <c r="I2" s="1"/>
      <c r="J2" s="1"/>
      <c r="K2" s="1"/>
      <c r="L2" s="2"/>
    </row>
    <row r="3" spans="1:25" s="3" customFormat="1" ht="20.2" customHeight="1" x14ac:dyDescent="0.4">
      <c r="A3" s="513" t="s">
        <v>126</v>
      </c>
      <c r="B3" s="514"/>
      <c r="C3" s="557" t="str">
        <f>IF(調達管理番号1="","",調達管理番号1)</f>
        <v/>
      </c>
      <c r="D3" s="558"/>
      <c r="E3" s="239" t="str">
        <f>IF(調達管理番号2="","",調達管理番号2)</f>
        <v/>
      </c>
      <c r="F3" s="54"/>
      <c r="G3" s="546" t="s">
        <v>128</v>
      </c>
      <c r="H3" s="547"/>
      <c r="I3" s="547"/>
      <c r="J3" s="547"/>
      <c r="K3" s="548"/>
      <c r="L3" s="2"/>
    </row>
    <row r="4" spans="1:25" s="3" customFormat="1" ht="20.2" customHeight="1" x14ac:dyDescent="0.4">
      <c r="A4" s="445" t="s">
        <v>86</v>
      </c>
      <c r="B4" s="446"/>
      <c r="C4" s="585" t="str">
        <f>IF(システムID="","",システムID)</f>
        <v/>
      </c>
      <c r="D4" s="585"/>
      <c r="E4" s="586"/>
      <c r="F4" s="63"/>
      <c r="G4" s="549"/>
      <c r="H4" s="550"/>
      <c r="I4" s="550"/>
      <c r="J4" s="550"/>
      <c r="K4" s="551"/>
      <c r="L4" s="2"/>
    </row>
    <row r="5" spans="1:25" s="3" customFormat="1" ht="20.2" customHeight="1" x14ac:dyDescent="0.25">
      <c r="A5" s="445" t="s">
        <v>53</v>
      </c>
      <c r="B5" s="446"/>
      <c r="C5" s="585" t="str">
        <f>IF(システム名="","",システム名)</f>
        <v/>
      </c>
      <c r="D5" s="585"/>
      <c r="E5" s="586"/>
      <c r="F5" s="14"/>
      <c r="G5" s="549"/>
      <c r="H5" s="550"/>
      <c r="I5" s="550"/>
      <c r="J5" s="550"/>
      <c r="K5" s="551"/>
      <c r="L5" s="2"/>
    </row>
    <row r="6" spans="1:25" s="3" customFormat="1" ht="19.5" customHeight="1" x14ac:dyDescent="0.25">
      <c r="A6" s="515" t="s">
        <v>109</v>
      </c>
      <c r="B6" s="446"/>
      <c r="C6" s="585" t="str">
        <f>IF(企画種別="","",企画種別)</f>
        <v/>
      </c>
      <c r="D6" s="585"/>
      <c r="E6" s="586"/>
      <c r="F6" s="6"/>
      <c r="G6" s="549"/>
      <c r="H6" s="550"/>
      <c r="I6" s="550"/>
      <c r="J6" s="550"/>
      <c r="K6" s="551"/>
      <c r="L6" s="2"/>
      <c r="N6" s="27"/>
      <c r="O6" s="27"/>
      <c r="P6" s="27"/>
      <c r="Q6" s="27"/>
      <c r="R6" s="27"/>
      <c r="U6" s="28"/>
    </row>
    <row r="7" spans="1:25" s="3" customFormat="1" ht="20.2" customHeight="1" x14ac:dyDescent="0.25">
      <c r="A7" s="445" t="s">
        <v>70</v>
      </c>
      <c r="B7" s="446"/>
      <c r="C7" s="585" t="str">
        <f>IF(担当課="","",担当課)</f>
        <v/>
      </c>
      <c r="D7" s="585"/>
      <c r="E7" s="586"/>
      <c r="F7" s="6"/>
      <c r="G7" s="549"/>
      <c r="H7" s="550"/>
      <c r="I7" s="550"/>
      <c r="J7" s="550"/>
      <c r="K7" s="551"/>
      <c r="L7" s="2"/>
      <c r="N7" s="27"/>
      <c r="O7" s="27"/>
      <c r="P7" s="27"/>
      <c r="Q7" s="27"/>
      <c r="R7" s="27"/>
      <c r="U7" s="28"/>
    </row>
    <row r="8" spans="1:25" s="3" customFormat="1" ht="20.2" customHeight="1" x14ac:dyDescent="0.25">
      <c r="A8" s="445" t="s">
        <v>89</v>
      </c>
      <c r="B8" s="446"/>
      <c r="C8" s="443"/>
      <c r="D8" s="443"/>
      <c r="E8" s="444"/>
      <c r="F8" s="6"/>
      <c r="G8" s="549"/>
      <c r="H8" s="550"/>
      <c r="I8" s="550"/>
      <c r="J8" s="550"/>
      <c r="K8" s="551"/>
      <c r="L8" s="2"/>
      <c r="N8" s="27"/>
      <c r="O8" s="27"/>
      <c r="P8" s="27"/>
      <c r="Q8" s="27"/>
      <c r="R8" s="27"/>
      <c r="U8" s="28"/>
    </row>
    <row r="9" spans="1:25" s="3" customFormat="1" ht="20.2" customHeight="1" x14ac:dyDescent="0.25">
      <c r="A9" s="445" t="s">
        <v>54</v>
      </c>
      <c r="B9" s="446"/>
      <c r="C9" s="559"/>
      <c r="D9" s="559"/>
      <c r="E9" s="560"/>
      <c r="F9" s="7"/>
      <c r="G9" s="549"/>
      <c r="H9" s="550"/>
      <c r="I9" s="550"/>
      <c r="J9" s="550"/>
      <c r="K9" s="551"/>
      <c r="L9" s="2"/>
      <c r="N9" s="27"/>
      <c r="O9" s="27"/>
      <c r="P9" s="27"/>
      <c r="Q9" s="27"/>
      <c r="R9" s="27"/>
      <c r="S9" s="29"/>
      <c r="T9" s="16"/>
      <c r="U9" s="16"/>
      <c r="V9" s="16"/>
      <c r="W9" s="29"/>
      <c r="X9" s="7"/>
      <c r="Y9" s="2"/>
    </row>
    <row r="10" spans="1:25" s="3" customFormat="1" ht="19.5" customHeight="1" x14ac:dyDescent="0.25">
      <c r="A10" s="445" t="s">
        <v>26</v>
      </c>
      <c r="B10" s="446"/>
      <c r="C10" s="450"/>
      <c r="D10" s="450"/>
      <c r="E10" s="451"/>
      <c r="F10" s="1"/>
      <c r="G10" s="552"/>
      <c r="H10" s="553"/>
      <c r="I10" s="553"/>
      <c r="J10" s="553"/>
      <c r="K10" s="554"/>
      <c r="L10" s="2"/>
      <c r="P10" s="16"/>
      <c r="Q10" s="16"/>
      <c r="R10" s="16"/>
      <c r="S10" s="16"/>
      <c r="Y10" s="2"/>
    </row>
    <row r="11" spans="1:25" s="3" customFormat="1" ht="19.5" customHeight="1" thickBot="1" x14ac:dyDescent="0.3">
      <c r="A11" s="452" t="s">
        <v>243</v>
      </c>
      <c r="B11" s="453"/>
      <c r="C11" s="576" t="str">
        <f>IF(区分="","",区分)</f>
        <v/>
      </c>
      <c r="D11" s="577"/>
      <c r="E11" s="578"/>
      <c r="F11" s="371"/>
      <c r="G11" s="397"/>
      <c r="H11" s="397"/>
      <c r="I11" s="397"/>
      <c r="J11" s="397"/>
      <c r="K11" s="397"/>
      <c r="L11" s="2"/>
      <c r="P11" s="16"/>
      <c r="Q11" s="16"/>
      <c r="R11" s="16"/>
      <c r="S11" s="16"/>
      <c r="Y11" s="2"/>
    </row>
    <row r="12" spans="1:25" s="3" customFormat="1" ht="15" customHeight="1" thickBot="1" x14ac:dyDescent="0.3">
      <c r="B12" s="1"/>
      <c r="C12" s="1"/>
      <c r="D12" s="1"/>
      <c r="E12" s="1"/>
      <c r="F12" s="1"/>
      <c r="G12" s="1" t="s">
        <v>90</v>
      </c>
      <c r="H12" s="1"/>
      <c r="I12" s="1"/>
      <c r="J12" s="1"/>
      <c r="K12" s="17" t="s">
        <v>38</v>
      </c>
      <c r="L12" s="2"/>
    </row>
    <row r="13" spans="1:25" ht="28.5" customHeight="1" x14ac:dyDescent="0.25">
      <c r="A13" s="540" t="s">
        <v>27</v>
      </c>
      <c r="B13" s="541"/>
      <c r="C13" s="542"/>
      <c r="D13" s="18" t="s">
        <v>41</v>
      </c>
      <c r="E13" s="19" t="s">
        <v>28</v>
      </c>
      <c r="F13" s="20" t="s">
        <v>31</v>
      </c>
      <c r="G13" s="21" t="s">
        <v>24</v>
      </c>
      <c r="H13" s="21" t="s">
        <v>1</v>
      </c>
      <c r="I13" s="22" t="s">
        <v>42</v>
      </c>
      <c r="J13" s="48" t="s">
        <v>82</v>
      </c>
      <c r="K13" s="114" t="s">
        <v>4</v>
      </c>
      <c r="M13" s="42" t="s">
        <v>80</v>
      </c>
    </row>
    <row r="14" spans="1:25" ht="18.75" customHeight="1" x14ac:dyDescent="0.25">
      <c r="A14" s="233" t="s">
        <v>76</v>
      </c>
      <c r="B14" s="234"/>
      <c r="C14" s="234"/>
      <c r="D14" s="234"/>
      <c r="E14" s="234"/>
      <c r="F14" s="234"/>
      <c r="G14" s="234"/>
      <c r="H14" s="234"/>
      <c r="I14" s="234"/>
      <c r="J14" s="234"/>
      <c r="K14" s="235"/>
      <c r="M14" s="43"/>
    </row>
    <row r="15" spans="1:25" ht="20.2" customHeight="1" x14ac:dyDescent="0.25">
      <c r="A15" s="582"/>
      <c r="B15" s="583"/>
      <c r="C15" s="584"/>
      <c r="D15" s="149"/>
      <c r="E15" s="150"/>
      <c r="F15" s="214"/>
      <c r="G15" s="222">
        <f t="shared" ref="G15:G24" si="0">F15*D15</f>
        <v>0</v>
      </c>
      <c r="H15" s="36" t="str">
        <f>IF(ISERROR(1-(I15/G15)),"",1-(I15/G15))</f>
        <v/>
      </c>
      <c r="I15" s="217"/>
      <c r="J15" s="153"/>
      <c r="K15" s="154"/>
      <c r="M15" s="43"/>
    </row>
    <row r="16" spans="1:25" ht="20.2" customHeight="1" x14ac:dyDescent="0.25">
      <c r="A16" s="518"/>
      <c r="B16" s="519"/>
      <c r="C16" s="520"/>
      <c r="D16" s="151"/>
      <c r="E16" s="152"/>
      <c r="F16" s="215"/>
      <c r="G16" s="222">
        <f t="shared" si="0"/>
        <v>0</v>
      </c>
      <c r="H16" s="37" t="str">
        <f t="shared" ref="H16:H24" si="1">IF(ISERROR(1-(I16/G16)),"",1-(I16/G16))</f>
        <v/>
      </c>
      <c r="I16" s="218"/>
      <c r="J16" s="155"/>
      <c r="K16" s="156"/>
      <c r="M16" s="43"/>
    </row>
    <row r="17" spans="1:13" ht="20.2" customHeight="1" x14ac:dyDescent="0.25">
      <c r="A17" s="518"/>
      <c r="B17" s="519"/>
      <c r="C17" s="520"/>
      <c r="D17" s="151"/>
      <c r="E17" s="152"/>
      <c r="F17" s="215"/>
      <c r="G17" s="222">
        <f t="shared" si="0"/>
        <v>0</v>
      </c>
      <c r="H17" s="37" t="str">
        <f t="shared" si="1"/>
        <v/>
      </c>
      <c r="I17" s="218"/>
      <c r="J17" s="155"/>
      <c r="K17" s="156"/>
      <c r="M17" s="43"/>
    </row>
    <row r="18" spans="1:13" ht="20.2" customHeight="1" x14ac:dyDescent="0.25">
      <c r="A18" s="518"/>
      <c r="B18" s="519"/>
      <c r="C18" s="520"/>
      <c r="D18" s="151"/>
      <c r="E18" s="152"/>
      <c r="F18" s="216"/>
      <c r="G18" s="222">
        <f t="shared" si="0"/>
        <v>0</v>
      </c>
      <c r="H18" s="37" t="str">
        <f t="shared" si="1"/>
        <v/>
      </c>
      <c r="I18" s="218"/>
      <c r="J18" s="155"/>
      <c r="K18" s="156"/>
      <c r="M18" s="43"/>
    </row>
    <row r="19" spans="1:13" ht="20.2" customHeight="1" x14ac:dyDescent="0.25">
      <c r="A19" s="518"/>
      <c r="B19" s="519"/>
      <c r="C19" s="520"/>
      <c r="D19" s="151"/>
      <c r="E19" s="152"/>
      <c r="F19" s="216"/>
      <c r="G19" s="222">
        <f t="shared" si="0"/>
        <v>0</v>
      </c>
      <c r="H19" s="37" t="str">
        <f t="shared" si="1"/>
        <v/>
      </c>
      <c r="I19" s="218"/>
      <c r="J19" s="155"/>
      <c r="K19" s="156"/>
      <c r="M19" s="43"/>
    </row>
    <row r="20" spans="1:13" ht="20.2" customHeight="1" x14ac:dyDescent="0.25">
      <c r="A20" s="518"/>
      <c r="B20" s="519"/>
      <c r="C20" s="520"/>
      <c r="D20" s="151"/>
      <c r="E20" s="152"/>
      <c r="F20" s="216"/>
      <c r="G20" s="222">
        <f t="shared" si="0"/>
        <v>0</v>
      </c>
      <c r="H20" s="37" t="str">
        <f t="shared" si="1"/>
        <v/>
      </c>
      <c r="I20" s="218"/>
      <c r="J20" s="155"/>
      <c r="K20" s="156"/>
      <c r="M20" s="43"/>
    </row>
    <row r="21" spans="1:13" ht="20.2" customHeight="1" x14ac:dyDescent="0.25">
      <c r="A21" s="518"/>
      <c r="B21" s="519"/>
      <c r="C21" s="520"/>
      <c r="D21" s="151"/>
      <c r="E21" s="152"/>
      <c r="F21" s="216"/>
      <c r="G21" s="222">
        <f t="shared" si="0"/>
        <v>0</v>
      </c>
      <c r="H21" s="37" t="str">
        <f t="shared" si="1"/>
        <v/>
      </c>
      <c r="I21" s="218"/>
      <c r="J21" s="155"/>
      <c r="K21" s="156"/>
      <c r="M21" s="43"/>
    </row>
    <row r="22" spans="1:13" ht="20.2" customHeight="1" x14ac:dyDescent="0.25">
      <c r="A22" s="518"/>
      <c r="B22" s="519"/>
      <c r="C22" s="520"/>
      <c r="D22" s="151"/>
      <c r="E22" s="152"/>
      <c r="F22" s="216"/>
      <c r="G22" s="222">
        <f t="shared" si="0"/>
        <v>0</v>
      </c>
      <c r="H22" s="37" t="str">
        <f t="shared" si="1"/>
        <v/>
      </c>
      <c r="I22" s="218"/>
      <c r="J22" s="155"/>
      <c r="K22" s="156"/>
      <c r="M22" s="43"/>
    </row>
    <row r="23" spans="1:13" s="24" customFormat="1" ht="20.2" customHeight="1" x14ac:dyDescent="0.25">
      <c r="A23" s="518"/>
      <c r="B23" s="519"/>
      <c r="C23" s="520"/>
      <c r="D23" s="151"/>
      <c r="E23" s="152"/>
      <c r="F23" s="215"/>
      <c r="G23" s="222">
        <f t="shared" si="0"/>
        <v>0</v>
      </c>
      <c r="H23" s="37" t="str">
        <f t="shared" si="1"/>
        <v/>
      </c>
      <c r="I23" s="218"/>
      <c r="J23" s="155"/>
      <c r="K23" s="156"/>
      <c r="L23" s="23"/>
      <c r="M23" s="44"/>
    </row>
    <row r="24" spans="1:13" ht="20.2" customHeight="1" x14ac:dyDescent="0.25">
      <c r="A24" s="518"/>
      <c r="B24" s="519"/>
      <c r="C24" s="520"/>
      <c r="D24" s="151"/>
      <c r="E24" s="152"/>
      <c r="F24" s="215"/>
      <c r="G24" s="222">
        <f t="shared" si="0"/>
        <v>0</v>
      </c>
      <c r="H24" s="37" t="str">
        <f t="shared" si="1"/>
        <v/>
      </c>
      <c r="I24" s="218"/>
      <c r="J24" s="155"/>
      <c r="K24" s="157"/>
      <c r="M24" s="43"/>
    </row>
    <row r="25" spans="1:13" s="10" customFormat="1" ht="24.75" customHeight="1" thickBot="1" x14ac:dyDescent="0.3">
      <c r="A25" s="230" t="s">
        <v>78</v>
      </c>
      <c r="B25" s="231"/>
      <c r="C25" s="231"/>
      <c r="D25" s="231"/>
      <c r="E25" s="231"/>
      <c r="F25" s="231"/>
      <c r="G25" s="232"/>
      <c r="H25" s="600">
        <f>SUM(I15:I24)</f>
        <v>0</v>
      </c>
      <c r="I25" s="601"/>
      <c r="J25" s="49"/>
      <c r="K25" s="158"/>
      <c r="M25" s="66">
        <f>H25</f>
        <v>0</v>
      </c>
    </row>
    <row r="26" spans="1:13" ht="18.75" customHeight="1" x14ac:dyDescent="0.25">
      <c r="A26" s="233" t="s">
        <v>77</v>
      </c>
      <c r="B26" s="234"/>
      <c r="C26" s="234"/>
      <c r="D26" s="234"/>
      <c r="E26" s="234"/>
      <c r="F26" s="234"/>
      <c r="G26" s="234"/>
      <c r="H26" s="234"/>
      <c r="I26" s="234"/>
      <c r="J26" s="234"/>
      <c r="K26" s="235"/>
      <c r="M26" s="43"/>
    </row>
    <row r="27" spans="1:13" ht="20.2" customHeight="1" x14ac:dyDescent="0.25">
      <c r="A27" s="582"/>
      <c r="B27" s="583"/>
      <c r="C27" s="584"/>
      <c r="D27" s="149"/>
      <c r="E27" s="150"/>
      <c r="F27" s="214"/>
      <c r="G27" s="222">
        <f t="shared" ref="G27:G36" si="2">F27*D27</f>
        <v>0</v>
      </c>
      <c r="H27" s="36" t="str">
        <f>IF(ISERROR(1-(I27/G27)),"",1-(I27/G27))</f>
        <v/>
      </c>
      <c r="I27" s="217"/>
      <c r="J27" s="153"/>
      <c r="K27" s="154"/>
      <c r="M27" s="43"/>
    </row>
    <row r="28" spans="1:13" ht="20.2" customHeight="1" x14ac:dyDescent="0.25">
      <c r="A28" s="518"/>
      <c r="B28" s="519"/>
      <c r="C28" s="520"/>
      <c r="D28" s="151"/>
      <c r="E28" s="152"/>
      <c r="F28" s="215"/>
      <c r="G28" s="222">
        <f t="shared" si="2"/>
        <v>0</v>
      </c>
      <c r="H28" s="37" t="str">
        <f>IF(ISERROR(1-(I28/G28)),"",1-(I28/G28))</f>
        <v/>
      </c>
      <c r="I28" s="218"/>
      <c r="J28" s="155"/>
      <c r="K28" s="156"/>
      <c r="M28" s="43"/>
    </row>
    <row r="29" spans="1:13" ht="20.2" customHeight="1" x14ac:dyDescent="0.25">
      <c r="A29" s="518"/>
      <c r="B29" s="519"/>
      <c r="C29" s="520"/>
      <c r="D29" s="151"/>
      <c r="E29" s="152"/>
      <c r="F29" s="215"/>
      <c r="G29" s="222">
        <f t="shared" si="2"/>
        <v>0</v>
      </c>
      <c r="H29" s="37" t="str">
        <f t="shared" ref="H29:H36" si="3">IF(ISERROR(1-(I29/G29)),"",1-(I29/G29))</f>
        <v/>
      </c>
      <c r="I29" s="218"/>
      <c r="J29" s="155"/>
      <c r="K29" s="156"/>
      <c r="M29" s="43"/>
    </row>
    <row r="30" spans="1:13" ht="20.2" customHeight="1" x14ac:dyDescent="0.25">
      <c r="A30" s="518"/>
      <c r="B30" s="519"/>
      <c r="C30" s="520"/>
      <c r="D30" s="151"/>
      <c r="E30" s="152"/>
      <c r="F30" s="215"/>
      <c r="G30" s="222">
        <f t="shared" si="2"/>
        <v>0</v>
      </c>
      <c r="H30" s="37" t="str">
        <f t="shared" si="3"/>
        <v/>
      </c>
      <c r="I30" s="218"/>
      <c r="J30" s="155"/>
      <c r="K30" s="156"/>
      <c r="M30" s="43"/>
    </row>
    <row r="31" spans="1:13" ht="20.2" customHeight="1" x14ac:dyDescent="0.25">
      <c r="A31" s="518"/>
      <c r="B31" s="519"/>
      <c r="C31" s="520"/>
      <c r="D31" s="151"/>
      <c r="E31" s="152"/>
      <c r="F31" s="215"/>
      <c r="G31" s="222">
        <f t="shared" si="2"/>
        <v>0</v>
      </c>
      <c r="H31" s="37" t="str">
        <f t="shared" si="3"/>
        <v/>
      </c>
      <c r="I31" s="218"/>
      <c r="J31" s="155"/>
      <c r="K31" s="156"/>
      <c r="M31" s="43"/>
    </row>
    <row r="32" spans="1:13" ht="20.2" customHeight="1" x14ac:dyDescent="0.25">
      <c r="A32" s="518"/>
      <c r="B32" s="519"/>
      <c r="C32" s="520"/>
      <c r="D32" s="151"/>
      <c r="E32" s="152"/>
      <c r="F32" s="215"/>
      <c r="G32" s="222">
        <f t="shared" si="2"/>
        <v>0</v>
      </c>
      <c r="H32" s="37" t="str">
        <f t="shared" si="3"/>
        <v/>
      </c>
      <c r="I32" s="218"/>
      <c r="J32" s="155"/>
      <c r="K32" s="156"/>
      <c r="M32" s="43"/>
    </row>
    <row r="33" spans="1:13" ht="20.2" customHeight="1" x14ac:dyDescent="0.25">
      <c r="A33" s="518"/>
      <c r="B33" s="519"/>
      <c r="C33" s="520"/>
      <c r="D33" s="151"/>
      <c r="E33" s="152"/>
      <c r="F33" s="215"/>
      <c r="G33" s="222">
        <f t="shared" si="2"/>
        <v>0</v>
      </c>
      <c r="H33" s="37" t="str">
        <f t="shared" si="3"/>
        <v/>
      </c>
      <c r="I33" s="218"/>
      <c r="J33" s="155"/>
      <c r="K33" s="156"/>
      <c r="M33" s="43"/>
    </row>
    <row r="34" spans="1:13" s="24" customFormat="1" ht="20.2" customHeight="1" x14ac:dyDescent="0.25">
      <c r="A34" s="518"/>
      <c r="B34" s="519"/>
      <c r="C34" s="520"/>
      <c r="D34" s="151"/>
      <c r="E34" s="152"/>
      <c r="F34" s="215"/>
      <c r="G34" s="222">
        <f t="shared" si="2"/>
        <v>0</v>
      </c>
      <c r="H34" s="37" t="str">
        <f t="shared" si="3"/>
        <v/>
      </c>
      <c r="I34" s="218"/>
      <c r="J34" s="155"/>
      <c r="K34" s="156"/>
      <c r="L34" s="23"/>
      <c r="M34" s="44"/>
    </row>
    <row r="35" spans="1:13" ht="20.2" customHeight="1" x14ac:dyDescent="0.25">
      <c r="A35" s="518"/>
      <c r="B35" s="519"/>
      <c r="C35" s="520"/>
      <c r="D35" s="151"/>
      <c r="E35" s="152"/>
      <c r="F35" s="215"/>
      <c r="G35" s="222">
        <f t="shared" si="2"/>
        <v>0</v>
      </c>
      <c r="H35" s="37" t="str">
        <f t="shared" si="3"/>
        <v/>
      </c>
      <c r="I35" s="218"/>
      <c r="J35" s="155"/>
      <c r="K35" s="156"/>
      <c r="M35" s="43"/>
    </row>
    <row r="36" spans="1:13" ht="20.2" customHeight="1" x14ac:dyDescent="0.25">
      <c r="A36" s="518"/>
      <c r="B36" s="519"/>
      <c r="C36" s="520"/>
      <c r="D36" s="151"/>
      <c r="E36" s="152"/>
      <c r="F36" s="215"/>
      <c r="G36" s="222">
        <f t="shared" si="2"/>
        <v>0</v>
      </c>
      <c r="H36" s="37" t="str">
        <f t="shared" si="3"/>
        <v/>
      </c>
      <c r="I36" s="218"/>
      <c r="J36" s="155"/>
      <c r="K36" s="157"/>
      <c r="M36" s="43"/>
    </row>
    <row r="37" spans="1:13" s="10" customFormat="1" ht="24.75" customHeight="1" thickBot="1" x14ac:dyDescent="0.3">
      <c r="A37" s="230" t="s">
        <v>78</v>
      </c>
      <c r="B37" s="231"/>
      <c r="C37" s="231"/>
      <c r="D37" s="231"/>
      <c r="E37" s="231"/>
      <c r="F37" s="231"/>
      <c r="G37" s="232"/>
      <c r="H37" s="600">
        <f>SUM(I27:I36)</f>
        <v>0</v>
      </c>
      <c r="I37" s="601"/>
      <c r="J37" s="49"/>
      <c r="K37" s="158"/>
      <c r="M37" s="65">
        <f>H37</f>
        <v>0</v>
      </c>
    </row>
    <row r="38" spans="1:13" ht="18.75" customHeight="1" x14ac:dyDescent="0.25">
      <c r="A38" s="233" t="s">
        <v>166</v>
      </c>
      <c r="B38" s="234"/>
      <c r="C38" s="234"/>
      <c r="D38" s="234"/>
      <c r="E38" s="234"/>
      <c r="F38" s="234"/>
      <c r="G38" s="234"/>
      <c r="H38" s="234"/>
      <c r="I38" s="234"/>
      <c r="J38" s="234"/>
      <c r="K38" s="235"/>
      <c r="M38" s="43"/>
    </row>
    <row r="39" spans="1:13" s="10" customFormat="1" ht="20.2" customHeight="1" x14ac:dyDescent="0.25">
      <c r="A39" s="518"/>
      <c r="B39" s="519"/>
      <c r="C39" s="520"/>
      <c r="D39" s="159"/>
      <c r="E39" s="160"/>
      <c r="F39" s="212"/>
      <c r="G39" s="222">
        <f t="shared" ref="G39:G48" si="4">F39*D39</f>
        <v>0</v>
      </c>
      <c r="H39" s="36" t="str">
        <f>IF(ISERROR(1-(I39/G39)),"",1-(I39/G39))</f>
        <v/>
      </c>
      <c r="I39" s="218"/>
      <c r="J39" s="155"/>
      <c r="K39" s="154"/>
      <c r="M39" s="46"/>
    </row>
    <row r="40" spans="1:13" s="10" customFormat="1" ht="20.2" customHeight="1" x14ac:dyDescent="0.25">
      <c r="A40" s="518"/>
      <c r="B40" s="519"/>
      <c r="C40" s="520"/>
      <c r="D40" s="159"/>
      <c r="E40" s="160"/>
      <c r="F40" s="212"/>
      <c r="G40" s="222">
        <f t="shared" si="4"/>
        <v>0</v>
      </c>
      <c r="H40" s="36" t="str">
        <f t="shared" ref="H40:H48" si="5">IF(ISERROR(1-(I40/G40)),"",1-(I40/G40))</f>
        <v/>
      </c>
      <c r="I40" s="218"/>
      <c r="J40" s="155"/>
      <c r="K40" s="156"/>
      <c r="M40" s="46"/>
    </row>
    <row r="41" spans="1:13" s="10" customFormat="1" ht="20.2" customHeight="1" x14ac:dyDescent="0.25">
      <c r="A41" s="518"/>
      <c r="B41" s="519"/>
      <c r="C41" s="520"/>
      <c r="D41" s="159"/>
      <c r="E41" s="160"/>
      <c r="F41" s="212"/>
      <c r="G41" s="222">
        <f t="shared" si="4"/>
        <v>0</v>
      </c>
      <c r="H41" s="36" t="str">
        <f t="shared" si="5"/>
        <v/>
      </c>
      <c r="I41" s="218"/>
      <c r="J41" s="155"/>
      <c r="K41" s="156"/>
      <c r="M41" s="46"/>
    </row>
    <row r="42" spans="1:13" s="10" customFormat="1" ht="20.2" customHeight="1" x14ac:dyDescent="0.25">
      <c r="A42" s="518"/>
      <c r="B42" s="519"/>
      <c r="C42" s="520"/>
      <c r="D42" s="159"/>
      <c r="E42" s="160"/>
      <c r="F42" s="212"/>
      <c r="G42" s="222">
        <f t="shared" si="4"/>
        <v>0</v>
      </c>
      <c r="H42" s="36" t="str">
        <f t="shared" si="5"/>
        <v/>
      </c>
      <c r="I42" s="218"/>
      <c r="J42" s="155"/>
      <c r="K42" s="156"/>
      <c r="M42" s="46"/>
    </row>
    <row r="43" spans="1:13" s="10" customFormat="1" ht="20.2" customHeight="1" x14ac:dyDescent="0.25">
      <c r="A43" s="589"/>
      <c r="B43" s="590"/>
      <c r="C43" s="591"/>
      <c r="D43" s="159"/>
      <c r="E43" s="160"/>
      <c r="F43" s="212"/>
      <c r="G43" s="222">
        <f t="shared" si="4"/>
        <v>0</v>
      </c>
      <c r="H43" s="36" t="str">
        <f t="shared" si="5"/>
        <v/>
      </c>
      <c r="I43" s="218"/>
      <c r="J43" s="155"/>
      <c r="K43" s="156"/>
      <c r="M43" s="46"/>
    </row>
    <row r="44" spans="1:13" s="10" customFormat="1" ht="20.2" customHeight="1" x14ac:dyDescent="0.25">
      <c r="A44" s="589"/>
      <c r="B44" s="590"/>
      <c r="C44" s="591"/>
      <c r="D44" s="159"/>
      <c r="E44" s="160"/>
      <c r="F44" s="212"/>
      <c r="G44" s="222">
        <f t="shared" si="4"/>
        <v>0</v>
      </c>
      <c r="H44" s="36" t="str">
        <f t="shared" si="5"/>
        <v/>
      </c>
      <c r="I44" s="218"/>
      <c r="J44" s="155"/>
      <c r="K44" s="156"/>
      <c r="M44" s="46"/>
    </row>
    <row r="45" spans="1:13" s="10" customFormat="1" ht="20.2" customHeight="1" x14ac:dyDescent="0.25">
      <c r="A45" s="589"/>
      <c r="B45" s="590"/>
      <c r="C45" s="591"/>
      <c r="D45" s="159"/>
      <c r="E45" s="160"/>
      <c r="F45" s="212"/>
      <c r="G45" s="222">
        <f t="shared" si="4"/>
        <v>0</v>
      </c>
      <c r="H45" s="36" t="str">
        <f t="shared" si="5"/>
        <v/>
      </c>
      <c r="I45" s="218"/>
      <c r="J45" s="155"/>
      <c r="K45" s="156"/>
      <c r="M45" s="46"/>
    </row>
    <row r="46" spans="1:13" s="10" customFormat="1" ht="20.2" customHeight="1" x14ac:dyDescent="0.25">
      <c r="A46" s="589"/>
      <c r="B46" s="590"/>
      <c r="C46" s="591"/>
      <c r="D46" s="159"/>
      <c r="E46" s="160"/>
      <c r="F46" s="212"/>
      <c r="G46" s="222">
        <f t="shared" si="4"/>
        <v>0</v>
      </c>
      <c r="H46" s="36" t="str">
        <f t="shared" si="5"/>
        <v/>
      </c>
      <c r="I46" s="218"/>
      <c r="J46" s="155"/>
      <c r="K46" s="156"/>
      <c r="M46" s="46"/>
    </row>
    <row r="47" spans="1:13" s="10" customFormat="1" ht="20.2" customHeight="1" x14ac:dyDescent="0.25">
      <c r="A47" s="589"/>
      <c r="B47" s="590"/>
      <c r="C47" s="591"/>
      <c r="D47" s="159"/>
      <c r="E47" s="160"/>
      <c r="F47" s="212"/>
      <c r="G47" s="222">
        <f t="shared" si="4"/>
        <v>0</v>
      </c>
      <c r="H47" s="36" t="str">
        <f t="shared" si="5"/>
        <v/>
      </c>
      <c r="I47" s="218"/>
      <c r="J47" s="155"/>
      <c r="K47" s="156"/>
      <c r="M47" s="46"/>
    </row>
    <row r="48" spans="1:13" s="10" customFormat="1" ht="20.2" customHeight="1" x14ac:dyDescent="0.25">
      <c r="A48" s="589"/>
      <c r="B48" s="590"/>
      <c r="C48" s="591"/>
      <c r="D48" s="159"/>
      <c r="E48" s="160"/>
      <c r="F48" s="212"/>
      <c r="G48" s="222">
        <f t="shared" si="4"/>
        <v>0</v>
      </c>
      <c r="H48" s="36" t="str">
        <f t="shared" si="5"/>
        <v/>
      </c>
      <c r="I48" s="219"/>
      <c r="J48" s="161"/>
      <c r="K48" s="157"/>
      <c r="M48" s="46"/>
    </row>
    <row r="49" spans="1:13" s="10" customFormat="1" ht="24.75" customHeight="1" thickBot="1" x14ac:dyDescent="0.3">
      <c r="A49" s="230" t="s">
        <v>78</v>
      </c>
      <c r="B49" s="231"/>
      <c r="C49" s="231"/>
      <c r="D49" s="231"/>
      <c r="E49" s="231"/>
      <c r="F49" s="231"/>
      <c r="G49" s="232"/>
      <c r="H49" s="598">
        <f>SUM(I39:I48)</f>
        <v>0</v>
      </c>
      <c r="I49" s="598"/>
      <c r="J49" s="86"/>
      <c r="K49" s="158"/>
      <c r="M49" s="65">
        <f>H49</f>
        <v>0</v>
      </c>
    </row>
    <row r="50" spans="1:13" ht="18.75" customHeight="1" x14ac:dyDescent="0.25">
      <c r="A50" s="339" t="s">
        <v>195</v>
      </c>
      <c r="B50" s="340"/>
      <c r="C50" s="340"/>
      <c r="D50" s="340"/>
      <c r="E50" s="340"/>
      <c r="F50" s="340"/>
      <c r="G50" s="340"/>
      <c r="H50" s="340"/>
      <c r="I50" s="340"/>
      <c r="J50" s="340"/>
      <c r="K50" s="341"/>
      <c r="M50" s="43"/>
    </row>
    <row r="51" spans="1:13" s="10" customFormat="1" ht="20.2" customHeight="1" x14ac:dyDescent="0.25">
      <c r="A51" s="589"/>
      <c r="B51" s="590"/>
      <c r="C51" s="591"/>
      <c r="D51" s="159"/>
      <c r="E51" s="160"/>
      <c r="F51" s="212"/>
      <c r="G51" s="222">
        <f t="shared" ref="G51:G60" si="6">F51*D51</f>
        <v>0</v>
      </c>
      <c r="H51" s="37" t="str">
        <f t="shared" ref="H51:H60" si="7">IF(ISERROR(1-(I51/G51)),"",1-(I51/G51))</f>
        <v/>
      </c>
      <c r="I51" s="218"/>
      <c r="J51" s="155"/>
      <c r="K51" s="154"/>
      <c r="M51" s="46"/>
    </row>
    <row r="52" spans="1:13" s="10" customFormat="1" ht="20.2" customHeight="1" x14ac:dyDescent="0.25">
      <c r="A52" s="589"/>
      <c r="B52" s="590"/>
      <c r="C52" s="591"/>
      <c r="D52" s="159"/>
      <c r="E52" s="160"/>
      <c r="F52" s="212"/>
      <c r="G52" s="222">
        <f t="shared" si="6"/>
        <v>0</v>
      </c>
      <c r="H52" s="37" t="str">
        <f t="shared" si="7"/>
        <v/>
      </c>
      <c r="I52" s="218"/>
      <c r="J52" s="155"/>
      <c r="K52" s="156"/>
      <c r="M52" s="46"/>
    </row>
    <row r="53" spans="1:13" s="10" customFormat="1" ht="20.2" customHeight="1" x14ac:dyDescent="0.25">
      <c r="A53" s="589"/>
      <c r="B53" s="590"/>
      <c r="C53" s="591"/>
      <c r="D53" s="159"/>
      <c r="E53" s="160"/>
      <c r="F53" s="212"/>
      <c r="G53" s="222">
        <f t="shared" si="6"/>
        <v>0</v>
      </c>
      <c r="H53" s="37" t="str">
        <f t="shared" si="7"/>
        <v/>
      </c>
      <c r="I53" s="218"/>
      <c r="J53" s="155"/>
      <c r="K53" s="156"/>
      <c r="M53" s="46"/>
    </row>
    <row r="54" spans="1:13" s="10" customFormat="1" ht="20.2" customHeight="1" x14ac:dyDescent="0.25">
      <c r="A54" s="589"/>
      <c r="B54" s="590"/>
      <c r="C54" s="591"/>
      <c r="D54" s="159"/>
      <c r="E54" s="160"/>
      <c r="F54" s="212"/>
      <c r="G54" s="222">
        <f t="shared" si="6"/>
        <v>0</v>
      </c>
      <c r="H54" s="37" t="str">
        <f t="shared" si="7"/>
        <v/>
      </c>
      <c r="I54" s="218"/>
      <c r="J54" s="155"/>
      <c r="K54" s="156"/>
      <c r="M54" s="46"/>
    </row>
    <row r="55" spans="1:13" s="10" customFormat="1" ht="20.2" customHeight="1" x14ac:dyDescent="0.25">
      <c r="A55" s="589"/>
      <c r="B55" s="590"/>
      <c r="C55" s="591"/>
      <c r="D55" s="159"/>
      <c r="E55" s="160"/>
      <c r="F55" s="212"/>
      <c r="G55" s="222">
        <f t="shared" si="6"/>
        <v>0</v>
      </c>
      <c r="H55" s="37" t="str">
        <f t="shared" si="7"/>
        <v/>
      </c>
      <c r="I55" s="218"/>
      <c r="J55" s="155"/>
      <c r="K55" s="156"/>
      <c r="M55" s="46"/>
    </row>
    <row r="56" spans="1:13" s="10" customFormat="1" ht="20.2" customHeight="1" x14ac:dyDescent="0.25">
      <c r="A56" s="589"/>
      <c r="B56" s="590"/>
      <c r="C56" s="591"/>
      <c r="D56" s="159"/>
      <c r="E56" s="160"/>
      <c r="F56" s="212"/>
      <c r="G56" s="222">
        <f t="shared" si="6"/>
        <v>0</v>
      </c>
      <c r="H56" s="37" t="str">
        <f t="shared" si="7"/>
        <v/>
      </c>
      <c r="I56" s="218"/>
      <c r="J56" s="155"/>
      <c r="K56" s="156"/>
      <c r="M56" s="46"/>
    </row>
    <row r="57" spans="1:13" s="10" customFormat="1" ht="20.2" customHeight="1" x14ac:dyDescent="0.25">
      <c r="A57" s="589"/>
      <c r="B57" s="590"/>
      <c r="C57" s="591"/>
      <c r="D57" s="159"/>
      <c r="E57" s="160"/>
      <c r="F57" s="212"/>
      <c r="G57" s="222">
        <f t="shared" si="6"/>
        <v>0</v>
      </c>
      <c r="H57" s="37" t="str">
        <f t="shared" si="7"/>
        <v/>
      </c>
      <c r="I57" s="218"/>
      <c r="J57" s="155"/>
      <c r="K57" s="156"/>
      <c r="M57" s="46"/>
    </row>
    <row r="58" spans="1:13" s="10" customFormat="1" ht="20.2" customHeight="1" x14ac:dyDescent="0.25">
      <c r="A58" s="589"/>
      <c r="B58" s="590"/>
      <c r="C58" s="591"/>
      <c r="D58" s="159"/>
      <c r="E58" s="160"/>
      <c r="F58" s="212"/>
      <c r="G58" s="222">
        <f t="shared" si="6"/>
        <v>0</v>
      </c>
      <c r="H58" s="37" t="str">
        <f t="shared" si="7"/>
        <v/>
      </c>
      <c r="I58" s="218"/>
      <c r="J58" s="155"/>
      <c r="K58" s="156"/>
      <c r="M58" s="46"/>
    </row>
    <row r="59" spans="1:13" s="10" customFormat="1" ht="20.2" customHeight="1" x14ac:dyDescent="0.25">
      <c r="A59" s="589"/>
      <c r="B59" s="590"/>
      <c r="C59" s="591"/>
      <c r="D59" s="159"/>
      <c r="E59" s="160"/>
      <c r="F59" s="212"/>
      <c r="G59" s="222">
        <f t="shared" si="6"/>
        <v>0</v>
      </c>
      <c r="H59" s="37" t="str">
        <f t="shared" si="7"/>
        <v/>
      </c>
      <c r="I59" s="218"/>
      <c r="J59" s="155"/>
      <c r="K59" s="156"/>
      <c r="M59" s="46"/>
    </row>
    <row r="60" spans="1:13" s="10" customFormat="1" ht="20.2" customHeight="1" x14ac:dyDescent="0.25">
      <c r="A60" s="589"/>
      <c r="B60" s="590"/>
      <c r="C60" s="591"/>
      <c r="D60" s="159"/>
      <c r="E60" s="160"/>
      <c r="F60" s="212"/>
      <c r="G60" s="222">
        <f t="shared" si="6"/>
        <v>0</v>
      </c>
      <c r="H60" s="37" t="str">
        <f t="shared" si="7"/>
        <v/>
      </c>
      <c r="I60" s="219"/>
      <c r="J60" s="161"/>
      <c r="K60" s="157"/>
      <c r="M60" s="46"/>
    </row>
    <row r="61" spans="1:13" s="10" customFormat="1" ht="24.75" customHeight="1" thickBot="1" x14ac:dyDescent="0.3">
      <c r="A61" s="336" t="s">
        <v>78</v>
      </c>
      <c r="B61" s="337"/>
      <c r="C61" s="337"/>
      <c r="D61" s="337"/>
      <c r="E61" s="337"/>
      <c r="F61" s="337"/>
      <c r="G61" s="338"/>
      <c r="H61" s="598">
        <f>SUM(I51:I60)</f>
        <v>0</v>
      </c>
      <c r="I61" s="598"/>
      <c r="J61" s="86"/>
      <c r="K61" s="158"/>
      <c r="M61" s="65">
        <f>H61</f>
        <v>0</v>
      </c>
    </row>
    <row r="62" spans="1:13" ht="18.75" customHeight="1" x14ac:dyDescent="0.25">
      <c r="A62" s="233" t="s">
        <v>176</v>
      </c>
      <c r="B62" s="234"/>
      <c r="C62" s="234"/>
      <c r="D62" s="234"/>
      <c r="E62" s="234"/>
      <c r="F62" s="234"/>
      <c r="G62" s="234"/>
      <c r="H62" s="236"/>
      <c r="I62" s="236"/>
      <c r="J62" s="236"/>
      <c r="K62" s="237"/>
      <c r="M62" s="43"/>
    </row>
    <row r="63" spans="1:13" s="10" customFormat="1" ht="20.2" customHeight="1" x14ac:dyDescent="0.25">
      <c r="A63" s="589"/>
      <c r="B63" s="590"/>
      <c r="C63" s="591"/>
      <c r="D63" s="159"/>
      <c r="E63" s="160"/>
      <c r="F63" s="212"/>
      <c r="G63" s="222">
        <f t="shared" ref="G63:G72" si="8">F63*D63</f>
        <v>0</v>
      </c>
      <c r="H63" s="37" t="str">
        <f>IF(ISERROR(1-(I63/G63)),"",1-(I63/G63))</f>
        <v/>
      </c>
      <c r="I63" s="218"/>
      <c r="J63" s="155"/>
      <c r="K63" s="154"/>
      <c r="M63" s="46"/>
    </row>
    <row r="64" spans="1:13" s="10" customFormat="1" ht="20.2" customHeight="1" x14ac:dyDescent="0.25">
      <c r="A64" s="589"/>
      <c r="B64" s="590"/>
      <c r="C64" s="591"/>
      <c r="D64" s="159"/>
      <c r="E64" s="160"/>
      <c r="F64" s="212"/>
      <c r="G64" s="222">
        <f t="shared" si="8"/>
        <v>0</v>
      </c>
      <c r="H64" s="37" t="str">
        <f t="shared" ref="H64:H72" si="9">IF(ISERROR(1-(I64/G64)),"",1-(I64/G64))</f>
        <v/>
      </c>
      <c r="I64" s="220"/>
      <c r="J64" s="162"/>
      <c r="K64" s="156"/>
      <c r="M64" s="46"/>
    </row>
    <row r="65" spans="1:16" s="10" customFormat="1" ht="20.2" customHeight="1" x14ac:dyDescent="0.25">
      <c r="A65" s="589"/>
      <c r="B65" s="590"/>
      <c r="C65" s="591"/>
      <c r="D65" s="159"/>
      <c r="E65" s="160"/>
      <c r="F65" s="212"/>
      <c r="G65" s="222">
        <f t="shared" si="8"/>
        <v>0</v>
      </c>
      <c r="H65" s="37" t="str">
        <f t="shared" si="9"/>
        <v/>
      </c>
      <c r="I65" s="220"/>
      <c r="J65" s="162"/>
      <c r="K65" s="156"/>
      <c r="M65" s="46"/>
    </row>
    <row r="66" spans="1:16" s="10" customFormat="1" ht="20.2" customHeight="1" x14ac:dyDescent="0.25">
      <c r="A66" s="589"/>
      <c r="B66" s="590"/>
      <c r="C66" s="591"/>
      <c r="D66" s="159"/>
      <c r="E66" s="160"/>
      <c r="F66" s="212"/>
      <c r="G66" s="222">
        <f t="shared" si="8"/>
        <v>0</v>
      </c>
      <c r="H66" s="37" t="str">
        <f t="shared" si="9"/>
        <v/>
      </c>
      <c r="I66" s="220"/>
      <c r="J66" s="162"/>
      <c r="K66" s="156"/>
      <c r="M66" s="46"/>
    </row>
    <row r="67" spans="1:16" s="10" customFormat="1" ht="20.2" customHeight="1" x14ac:dyDescent="0.25">
      <c r="A67" s="589"/>
      <c r="B67" s="590"/>
      <c r="C67" s="591"/>
      <c r="D67" s="159"/>
      <c r="E67" s="160"/>
      <c r="F67" s="212"/>
      <c r="G67" s="222">
        <f t="shared" si="8"/>
        <v>0</v>
      </c>
      <c r="H67" s="37" t="str">
        <f t="shared" si="9"/>
        <v/>
      </c>
      <c r="I67" s="220"/>
      <c r="J67" s="162"/>
      <c r="K67" s="156"/>
      <c r="M67" s="46"/>
    </row>
    <row r="68" spans="1:16" s="10" customFormat="1" ht="20.2" customHeight="1" x14ac:dyDescent="0.25">
      <c r="A68" s="589"/>
      <c r="B68" s="590"/>
      <c r="C68" s="591"/>
      <c r="D68" s="159"/>
      <c r="E68" s="160"/>
      <c r="F68" s="212"/>
      <c r="G68" s="222">
        <f t="shared" si="8"/>
        <v>0</v>
      </c>
      <c r="H68" s="37" t="str">
        <f t="shared" si="9"/>
        <v/>
      </c>
      <c r="I68" s="220"/>
      <c r="J68" s="162"/>
      <c r="K68" s="156"/>
      <c r="M68" s="46"/>
    </row>
    <row r="69" spans="1:16" s="10" customFormat="1" ht="20.2" customHeight="1" x14ac:dyDescent="0.25">
      <c r="A69" s="589"/>
      <c r="B69" s="590"/>
      <c r="C69" s="591"/>
      <c r="D69" s="159"/>
      <c r="E69" s="160"/>
      <c r="F69" s="212"/>
      <c r="G69" s="222">
        <f t="shared" si="8"/>
        <v>0</v>
      </c>
      <c r="H69" s="37" t="str">
        <f t="shared" si="9"/>
        <v/>
      </c>
      <c r="I69" s="218"/>
      <c r="J69" s="155"/>
      <c r="K69" s="156"/>
      <c r="M69" s="46"/>
    </row>
    <row r="70" spans="1:16" s="10" customFormat="1" ht="20.2" customHeight="1" x14ac:dyDescent="0.25">
      <c r="A70" s="589"/>
      <c r="B70" s="590"/>
      <c r="C70" s="591"/>
      <c r="D70" s="159"/>
      <c r="E70" s="160"/>
      <c r="F70" s="212"/>
      <c r="G70" s="222">
        <f t="shared" si="8"/>
        <v>0</v>
      </c>
      <c r="H70" s="37" t="str">
        <f t="shared" si="9"/>
        <v/>
      </c>
      <c r="I70" s="218"/>
      <c r="J70" s="155"/>
      <c r="K70" s="156"/>
      <c r="M70" s="46"/>
    </row>
    <row r="71" spans="1:16" s="10" customFormat="1" ht="20.2" customHeight="1" x14ac:dyDescent="0.25">
      <c r="A71" s="589"/>
      <c r="B71" s="590"/>
      <c r="C71" s="591"/>
      <c r="D71" s="159"/>
      <c r="E71" s="160"/>
      <c r="F71" s="212"/>
      <c r="G71" s="222">
        <f t="shared" si="8"/>
        <v>0</v>
      </c>
      <c r="H71" s="37" t="str">
        <f t="shared" si="9"/>
        <v/>
      </c>
      <c r="I71" s="218"/>
      <c r="J71" s="155"/>
      <c r="K71" s="156"/>
      <c r="M71" s="46"/>
    </row>
    <row r="72" spans="1:16" s="10" customFormat="1" ht="20.2" customHeight="1" x14ac:dyDescent="0.25">
      <c r="A72" s="589"/>
      <c r="B72" s="590"/>
      <c r="C72" s="591"/>
      <c r="D72" s="167"/>
      <c r="E72" s="168"/>
      <c r="F72" s="213"/>
      <c r="G72" s="222">
        <f t="shared" si="8"/>
        <v>0</v>
      </c>
      <c r="H72" s="37" t="str">
        <f t="shared" si="9"/>
        <v/>
      </c>
      <c r="I72" s="221"/>
      <c r="J72" s="163"/>
      <c r="K72" s="157"/>
      <c r="M72" s="46"/>
    </row>
    <row r="73" spans="1:16" s="10" customFormat="1" ht="24.75" customHeight="1" thickBot="1" x14ac:dyDescent="0.3">
      <c r="A73" s="230" t="s">
        <v>78</v>
      </c>
      <c r="B73" s="231"/>
      <c r="C73" s="231"/>
      <c r="D73" s="231"/>
      <c r="E73" s="231"/>
      <c r="F73" s="231"/>
      <c r="G73" s="232"/>
      <c r="H73" s="596">
        <f>SUM(I63:I72)</f>
        <v>0</v>
      </c>
      <c r="I73" s="597"/>
      <c r="J73" s="87"/>
      <c r="K73" s="158"/>
      <c r="M73" s="66">
        <f>H73</f>
        <v>0</v>
      </c>
    </row>
    <row r="74" spans="1:16" s="10" customFormat="1" ht="24.75" customHeight="1" thickBot="1" x14ac:dyDescent="0.3">
      <c r="A74" s="568" t="s">
        <v>30</v>
      </c>
      <c r="B74" s="569"/>
      <c r="C74" s="569"/>
      <c r="D74" s="569"/>
      <c r="E74" s="569"/>
      <c r="F74" s="569"/>
      <c r="G74" s="570"/>
      <c r="H74" s="594">
        <f>SUM(G15:G72)</f>
        <v>0</v>
      </c>
      <c r="I74" s="595"/>
      <c r="J74" s="50"/>
      <c r="K74" s="164"/>
      <c r="M74" s="46"/>
    </row>
    <row r="75" spans="1:16" s="10" customFormat="1" ht="24.75" customHeight="1" thickTop="1" thickBot="1" x14ac:dyDescent="0.3">
      <c r="A75" s="579" t="s">
        <v>29</v>
      </c>
      <c r="B75" s="580"/>
      <c r="C75" s="580"/>
      <c r="D75" s="580"/>
      <c r="E75" s="580"/>
      <c r="F75" s="580"/>
      <c r="G75" s="581"/>
      <c r="H75" s="592">
        <f>SUM(H25,H37,H49,H61,H73)</f>
        <v>0</v>
      </c>
      <c r="I75" s="593"/>
      <c r="J75" s="51"/>
      <c r="K75" s="165"/>
      <c r="M75" s="45">
        <f>H75</f>
        <v>0</v>
      </c>
    </row>
    <row r="76" spans="1:16" s="10" customFormat="1" ht="24.75" customHeight="1" thickTop="1" thickBot="1" x14ac:dyDescent="0.3">
      <c r="A76" s="563" t="s">
        <v>68</v>
      </c>
      <c r="B76" s="564"/>
      <c r="C76" s="564"/>
      <c r="D76" s="564"/>
      <c r="E76" s="564"/>
      <c r="F76" s="564"/>
      <c r="G76" s="565"/>
      <c r="H76" s="587">
        <f>IF(ISERROR(1-(H75/H74)),0,(1-(H75/H74)))</f>
        <v>0</v>
      </c>
      <c r="I76" s="588"/>
      <c r="J76" s="52"/>
      <c r="K76" s="166"/>
      <c r="M76" s="46"/>
    </row>
    <row r="77" spans="1:16" ht="19.5" customHeight="1" x14ac:dyDescent="0.25"/>
    <row r="79" spans="1:16" ht="13.5" hidden="1" customHeight="1" x14ac:dyDescent="0.25">
      <c r="D79" s="112">
        <f>集約版!G17</f>
        <v>0</v>
      </c>
      <c r="E79" s="112">
        <f>集約版!H17</f>
        <v>0</v>
      </c>
      <c r="F79" s="112">
        <f>集約版!I17</f>
        <v>0</v>
      </c>
      <c r="G79" s="112">
        <f>集約版!J17</f>
        <v>0</v>
      </c>
      <c r="H79" s="112">
        <f>集約版!K17</f>
        <v>0</v>
      </c>
      <c r="I79" s="112">
        <f>集約版!L17</f>
        <v>0</v>
      </c>
      <c r="J79" s="112">
        <f>集約版!M17</f>
        <v>0</v>
      </c>
      <c r="K79" s="112">
        <f>集約版!N17</f>
        <v>0</v>
      </c>
      <c r="L79" s="112">
        <f>集約版!O17</f>
        <v>0</v>
      </c>
      <c r="M79" s="112">
        <f>集約版!P17</f>
        <v>0</v>
      </c>
      <c r="N79" s="112">
        <f>集約版!Q17</f>
        <v>0</v>
      </c>
      <c r="O79" s="112">
        <f>集約版!R17</f>
        <v>0</v>
      </c>
      <c r="P79" s="112"/>
    </row>
    <row r="80" spans="1:16" ht="13.5" hidden="1" customHeight="1" x14ac:dyDescent="0.25">
      <c r="B80" s="8" t="s">
        <v>121</v>
      </c>
      <c r="D80" s="111">
        <f t="shared" ref="D80:O80" si="10">SUMIF($J15:$J24,D$79,$I15:$I24)</f>
        <v>0</v>
      </c>
      <c r="E80" s="111">
        <f t="shared" si="10"/>
        <v>0</v>
      </c>
      <c r="F80" s="111">
        <f t="shared" si="10"/>
        <v>0</v>
      </c>
      <c r="G80" s="111">
        <f t="shared" si="10"/>
        <v>0</v>
      </c>
      <c r="H80" s="111">
        <f t="shared" si="10"/>
        <v>0</v>
      </c>
      <c r="I80" s="111">
        <f t="shared" si="10"/>
        <v>0</v>
      </c>
      <c r="J80" s="111">
        <f t="shared" si="10"/>
        <v>0</v>
      </c>
      <c r="K80" s="111">
        <f t="shared" si="10"/>
        <v>0</v>
      </c>
      <c r="L80" s="111">
        <f t="shared" si="10"/>
        <v>0</v>
      </c>
      <c r="M80" s="111">
        <f t="shared" si="10"/>
        <v>0</v>
      </c>
      <c r="N80" s="111">
        <f t="shared" si="10"/>
        <v>0</v>
      </c>
      <c r="O80" s="111">
        <f t="shared" si="10"/>
        <v>0</v>
      </c>
      <c r="P80" s="111">
        <f>SUM(D80:O80)</f>
        <v>0</v>
      </c>
    </row>
    <row r="81" spans="2:16" ht="13.5" hidden="1" customHeight="1" x14ac:dyDescent="0.25">
      <c r="B81" s="8" t="s">
        <v>120</v>
      </c>
      <c r="D81" s="111">
        <f t="shared" ref="D81:O81" si="11">SUMIF($J27:$J36,D$79,$I27:$I36)</f>
        <v>0</v>
      </c>
      <c r="E81" s="111">
        <f t="shared" si="11"/>
        <v>0</v>
      </c>
      <c r="F81" s="111">
        <f t="shared" si="11"/>
        <v>0</v>
      </c>
      <c r="G81" s="111">
        <f t="shared" si="11"/>
        <v>0</v>
      </c>
      <c r="H81" s="111">
        <f t="shared" si="11"/>
        <v>0</v>
      </c>
      <c r="I81" s="111">
        <f t="shared" si="11"/>
        <v>0</v>
      </c>
      <c r="J81" s="111">
        <f t="shared" si="11"/>
        <v>0</v>
      </c>
      <c r="K81" s="111">
        <f t="shared" si="11"/>
        <v>0</v>
      </c>
      <c r="L81" s="111">
        <f t="shared" si="11"/>
        <v>0</v>
      </c>
      <c r="M81" s="111">
        <f t="shared" si="11"/>
        <v>0</v>
      </c>
      <c r="N81" s="111">
        <f t="shared" si="11"/>
        <v>0</v>
      </c>
      <c r="O81" s="111">
        <f t="shared" si="11"/>
        <v>0</v>
      </c>
      <c r="P81" s="111">
        <f t="shared" ref="P81:P84" si="12">SUM(D81:O81)</f>
        <v>0</v>
      </c>
    </row>
    <row r="82" spans="2:16" ht="13.5" hidden="1" customHeight="1" x14ac:dyDescent="0.25">
      <c r="B82" s="269" t="s">
        <v>174</v>
      </c>
      <c r="D82" s="111">
        <f t="shared" ref="D82:O82" si="13">SUMIF($J39:$J48,D$79,$I39:$I48)</f>
        <v>0</v>
      </c>
      <c r="E82" s="111">
        <f t="shared" si="13"/>
        <v>0</v>
      </c>
      <c r="F82" s="111">
        <f t="shared" si="13"/>
        <v>0</v>
      </c>
      <c r="G82" s="111">
        <f t="shared" si="13"/>
        <v>0</v>
      </c>
      <c r="H82" s="111">
        <f t="shared" si="13"/>
        <v>0</v>
      </c>
      <c r="I82" s="111">
        <f t="shared" si="13"/>
        <v>0</v>
      </c>
      <c r="J82" s="111">
        <f t="shared" si="13"/>
        <v>0</v>
      </c>
      <c r="K82" s="111">
        <f t="shared" si="13"/>
        <v>0</v>
      </c>
      <c r="L82" s="111">
        <f t="shared" si="13"/>
        <v>0</v>
      </c>
      <c r="M82" s="111">
        <f t="shared" si="13"/>
        <v>0</v>
      </c>
      <c r="N82" s="111">
        <f t="shared" si="13"/>
        <v>0</v>
      </c>
      <c r="O82" s="111">
        <f t="shared" si="13"/>
        <v>0</v>
      </c>
      <c r="P82" s="111">
        <f t="shared" si="12"/>
        <v>0</v>
      </c>
    </row>
    <row r="83" spans="2:16" ht="13.5" hidden="1" customHeight="1" x14ac:dyDescent="0.25">
      <c r="B83" s="269" t="s">
        <v>196</v>
      </c>
      <c r="C83" s="269"/>
      <c r="D83" s="270">
        <f>SUMIF($J51:$J60,D$79,$I51:$I60)</f>
        <v>0</v>
      </c>
      <c r="E83" s="270">
        <f t="shared" ref="E83:O83" si="14">SUMIF($J51:$J60,E$79,$I51:$I60)</f>
        <v>0</v>
      </c>
      <c r="F83" s="270">
        <f>SUMIF($J51:$J60,F$79,$I51:$I60)</f>
        <v>0</v>
      </c>
      <c r="G83" s="270">
        <f t="shared" si="14"/>
        <v>0</v>
      </c>
      <c r="H83" s="270">
        <f t="shared" si="14"/>
        <v>0</v>
      </c>
      <c r="I83" s="270">
        <f t="shared" si="14"/>
        <v>0</v>
      </c>
      <c r="J83" s="270">
        <f t="shared" si="14"/>
        <v>0</v>
      </c>
      <c r="K83" s="270">
        <f t="shared" si="14"/>
        <v>0</v>
      </c>
      <c r="L83" s="270">
        <f t="shared" si="14"/>
        <v>0</v>
      </c>
      <c r="M83" s="270">
        <f t="shared" si="14"/>
        <v>0</v>
      </c>
      <c r="N83" s="270">
        <f t="shared" si="14"/>
        <v>0</v>
      </c>
      <c r="O83" s="270">
        <f t="shared" si="14"/>
        <v>0</v>
      </c>
      <c r="P83" s="270">
        <f t="shared" ref="P83" si="15">SUM(D83:O83)</f>
        <v>0</v>
      </c>
    </row>
    <row r="84" spans="2:16" ht="13.5" hidden="1" customHeight="1" x14ac:dyDescent="0.25">
      <c r="B84" s="269" t="s">
        <v>175</v>
      </c>
      <c r="D84" s="111">
        <f>SUMIF($J63:$J72,D$79,$I63:$I72)</f>
        <v>0</v>
      </c>
      <c r="E84" s="111">
        <f t="shared" ref="E84:J84" si="16">SUMIF($J63:$J72,E$79,$I63:$I72)</f>
        <v>0</v>
      </c>
      <c r="F84" s="111">
        <f t="shared" si="16"/>
        <v>0</v>
      </c>
      <c r="G84" s="111">
        <f t="shared" si="16"/>
        <v>0</v>
      </c>
      <c r="H84" s="111">
        <f t="shared" si="16"/>
        <v>0</v>
      </c>
      <c r="I84" s="111">
        <f t="shared" si="16"/>
        <v>0</v>
      </c>
      <c r="J84" s="111">
        <f t="shared" si="16"/>
        <v>0</v>
      </c>
      <c r="K84" s="111">
        <f t="shared" ref="K84:O84" si="17">SUMIF($J63:$J72,K$79,$I63:$I72)</f>
        <v>0</v>
      </c>
      <c r="L84" s="111">
        <f t="shared" si="17"/>
        <v>0</v>
      </c>
      <c r="M84" s="111">
        <f t="shared" si="17"/>
        <v>0</v>
      </c>
      <c r="N84" s="111">
        <f t="shared" si="17"/>
        <v>0</v>
      </c>
      <c r="O84" s="111">
        <f t="shared" si="17"/>
        <v>0</v>
      </c>
      <c r="P84" s="111">
        <f t="shared" si="12"/>
        <v>0</v>
      </c>
    </row>
    <row r="85" spans="2:16" ht="13.5" hidden="1" customHeight="1" x14ac:dyDescent="0.25">
      <c r="D85" s="111">
        <f t="shared" ref="D85" si="18">SUM(D80:D84)</f>
        <v>0</v>
      </c>
      <c r="E85" s="111">
        <f t="shared" ref="E85:J85" si="19">SUM(E80:E84)</f>
        <v>0</v>
      </c>
      <c r="F85" s="111">
        <f t="shared" si="19"/>
        <v>0</v>
      </c>
      <c r="G85" s="111">
        <f t="shared" si="19"/>
        <v>0</v>
      </c>
      <c r="H85" s="111">
        <f t="shared" si="19"/>
        <v>0</v>
      </c>
      <c r="I85" s="111">
        <f t="shared" si="19"/>
        <v>0</v>
      </c>
      <c r="J85" s="111">
        <f t="shared" si="19"/>
        <v>0</v>
      </c>
      <c r="K85" s="111">
        <f t="shared" ref="K85:O85" si="20">SUM(K80:K84)</f>
        <v>0</v>
      </c>
      <c r="L85" s="111">
        <f t="shared" si="20"/>
        <v>0</v>
      </c>
      <c r="M85" s="111">
        <f t="shared" si="20"/>
        <v>0</v>
      </c>
      <c r="N85" s="111">
        <f t="shared" si="20"/>
        <v>0</v>
      </c>
      <c r="O85" s="111">
        <f t="shared" si="20"/>
        <v>0</v>
      </c>
      <c r="P85" s="111">
        <f>SUM(D85:O85)</f>
        <v>0</v>
      </c>
    </row>
  </sheetData>
  <sheetProtection insertRows="0" deleteRows="0"/>
  <mergeCells count="83">
    <mergeCell ref="A1:E2"/>
    <mergeCell ref="F1:F2"/>
    <mergeCell ref="G3:K10"/>
    <mergeCell ref="A42:C42"/>
    <mergeCell ref="A43:C43"/>
    <mergeCell ref="A4:B4"/>
    <mergeCell ref="H25:I25"/>
    <mergeCell ref="H37:I37"/>
    <mergeCell ref="A23:C23"/>
    <mergeCell ref="A22:C22"/>
    <mergeCell ref="A36:C36"/>
    <mergeCell ref="A27:C27"/>
    <mergeCell ref="A28:C28"/>
    <mergeCell ref="A21:C21"/>
    <mergeCell ref="A29:C29"/>
    <mergeCell ref="A24:C24"/>
    <mergeCell ref="A8:B8"/>
    <mergeCell ref="A45:C45"/>
    <mergeCell ref="A34:C34"/>
    <mergeCell ref="A46:C46"/>
    <mergeCell ref="A17:C17"/>
    <mergeCell ref="A18:C18"/>
    <mergeCell ref="A19:C19"/>
    <mergeCell ref="A20:C20"/>
    <mergeCell ref="A54:C54"/>
    <mergeCell ref="A55:C55"/>
    <mergeCell ref="A56:C56"/>
    <mergeCell ref="A64:C64"/>
    <mergeCell ref="A9:B9"/>
    <mergeCell ref="A16:C16"/>
    <mergeCell ref="A13:C13"/>
    <mergeCell ref="A39:C39"/>
    <mergeCell ref="A48:C48"/>
    <mergeCell ref="A44:C44"/>
    <mergeCell ref="A40:C40"/>
    <mergeCell ref="A41:C41"/>
    <mergeCell ref="A47:C47"/>
    <mergeCell ref="H49:I49"/>
    <mergeCell ref="A63:C63"/>
    <mergeCell ref="A70:C70"/>
    <mergeCell ref="A68:C68"/>
    <mergeCell ref="A69:C69"/>
    <mergeCell ref="A67:C67"/>
    <mergeCell ref="A66:C66"/>
    <mergeCell ref="A59:C59"/>
    <mergeCell ref="A60:C60"/>
    <mergeCell ref="H61:I61"/>
    <mergeCell ref="A57:C57"/>
    <mergeCell ref="A58:C58"/>
    <mergeCell ref="A65:C65"/>
    <mergeCell ref="A51:C51"/>
    <mergeCell ref="A52:C52"/>
    <mergeCell ref="A53:C53"/>
    <mergeCell ref="H76:I76"/>
    <mergeCell ref="A72:C72"/>
    <mergeCell ref="H75:I75"/>
    <mergeCell ref="A71:C71"/>
    <mergeCell ref="H74:I74"/>
    <mergeCell ref="H73:I73"/>
    <mergeCell ref="A74:G74"/>
    <mergeCell ref="A75:G75"/>
    <mergeCell ref="A76:G76"/>
    <mergeCell ref="A30:C30"/>
    <mergeCell ref="A31:C31"/>
    <mergeCell ref="A32:C32"/>
    <mergeCell ref="A33:C33"/>
    <mergeCell ref="A35:C35"/>
    <mergeCell ref="A11:B11"/>
    <mergeCell ref="C11:E11"/>
    <mergeCell ref="A3:B3"/>
    <mergeCell ref="C3:D3"/>
    <mergeCell ref="A15:C15"/>
    <mergeCell ref="C4:E4"/>
    <mergeCell ref="A10:B10"/>
    <mergeCell ref="C10:E10"/>
    <mergeCell ref="A6:B6"/>
    <mergeCell ref="C6:E6"/>
    <mergeCell ref="A5:B5"/>
    <mergeCell ref="C9:E9"/>
    <mergeCell ref="C5:E5"/>
    <mergeCell ref="C8:E8"/>
    <mergeCell ref="A7:B7"/>
    <mergeCell ref="C7:E7"/>
  </mergeCells>
  <phoneticPr fontId="3"/>
  <conditionalFormatting sqref="C8:E10">
    <cfRule type="expression" dxfId="70" priority="5">
      <formula>AND($C$5&lt;&gt;"",$C8="")</formula>
    </cfRule>
  </conditionalFormatting>
  <conditionalFormatting sqref="I15:J24 F15:F24 F27:F36 I27:J36 F63:F72 I63:J72 F39:F48 I39:J48 F51:F60 I51:J60">
    <cfRule type="expression" dxfId="69" priority="4">
      <formula>AND($A15&lt;&gt;"",F15="")</formula>
    </cfRule>
  </conditionalFormatting>
  <conditionalFormatting sqref="D15:E24 D27:E36 D63:E72 D39:E48 D51:E60">
    <cfRule type="expression" dxfId="68" priority="7">
      <formula>AND($A15&lt;&gt;"",D15="")</formula>
    </cfRule>
  </conditionalFormatting>
  <dataValidations count="1">
    <dataValidation allowBlank="1" showInputMessage="1" showErrorMessage="1" prompt="※税抜_x000a_　　・円" sqref="F15:F24 I15:I24 F27:F36 I27:I36 I51:I60 F39:F48 F63:F72 I63:I72 F51:F60 I39:I48"/>
  </dataValidations>
  <printOptions horizontalCentered="1"/>
  <pageMargins left="0.7" right="0.7" top="0.75" bottom="0.75" header="0.3" footer="0.3"/>
  <pageSetup paperSize="9" scale="41" orientation="portrait" r:id="rId1"/>
  <headerFooter alignWithMargins="0">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view="pageBreakPreview" zoomScale="70" zoomScaleNormal="70" zoomScaleSheetLayoutView="70" workbookViewId="0">
      <selection activeCell="A3" sqref="A3:B3"/>
    </sheetView>
  </sheetViews>
  <sheetFormatPr defaultColWidth="9" defaultRowHeight="12.75" x14ac:dyDescent="0.25"/>
  <cols>
    <col min="1" max="1" width="2.3984375" style="11" customWidth="1"/>
    <col min="2" max="2" width="21.19921875" style="8" customWidth="1"/>
    <col min="3" max="3" width="23.1328125" style="8" customWidth="1"/>
    <col min="4" max="5" width="9.3984375" style="8" customWidth="1"/>
    <col min="6" max="9" width="12.59765625" style="8" customWidth="1"/>
    <col min="10" max="10" width="37.46484375" style="8" customWidth="1"/>
    <col min="11" max="11" width="9.86328125" style="10" customWidth="1"/>
    <col min="12" max="15" width="9" style="11" hidden="1" customWidth="1"/>
    <col min="16" max="16384" width="9" style="11"/>
  </cols>
  <sheetData>
    <row r="1" spans="1:23" s="3" customFormat="1" ht="15" customHeight="1" x14ac:dyDescent="0.25">
      <c r="A1" s="573" t="s">
        <v>322</v>
      </c>
      <c r="B1" s="573"/>
      <c r="C1" s="573"/>
      <c r="D1" s="573"/>
      <c r="E1" s="573"/>
      <c r="F1" s="439" t="str">
        <f>様式8verNo</f>
        <v>Ver.8.2</v>
      </c>
      <c r="G1" s="1"/>
      <c r="H1" s="1"/>
      <c r="I1" s="1"/>
      <c r="J1" s="1"/>
      <c r="K1" s="2"/>
    </row>
    <row r="2" spans="1:23" s="3" customFormat="1" ht="15" customHeight="1" thickBot="1" x14ac:dyDescent="0.3">
      <c r="A2" s="599"/>
      <c r="B2" s="599"/>
      <c r="C2" s="599"/>
      <c r="D2" s="599"/>
      <c r="E2" s="599"/>
      <c r="F2" s="439"/>
      <c r="G2" s="1"/>
      <c r="H2" s="1"/>
      <c r="I2" s="1"/>
      <c r="J2" s="1"/>
      <c r="K2" s="2"/>
    </row>
    <row r="3" spans="1:23" s="3" customFormat="1" ht="20.2" customHeight="1" x14ac:dyDescent="0.25">
      <c r="A3" s="513" t="s">
        <v>126</v>
      </c>
      <c r="B3" s="514"/>
      <c r="C3" s="557" t="str">
        <f>IF(調達管理番号1="","",調達管理番号1)</f>
        <v/>
      </c>
      <c r="D3" s="558"/>
      <c r="E3" s="239" t="str">
        <f>IF(調達管理番号2="","",調達管理番号2)</f>
        <v/>
      </c>
      <c r="F3" s="14"/>
      <c r="G3" s="546" t="s">
        <v>129</v>
      </c>
      <c r="H3" s="547"/>
      <c r="I3" s="547"/>
      <c r="J3" s="548"/>
      <c r="K3" s="2"/>
    </row>
    <row r="4" spans="1:23" s="3" customFormat="1" ht="20.2" customHeight="1" x14ac:dyDescent="0.25">
      <c r="A4" s="445" t="s">
        <v>86</v>
      </c>
      <c r="B4" s="446"/>
      <c r="C4" s="585" t="str">
        <f>IF(システムID="","",システムID)</f>
        <v/>
      </c>
      <c r="D4" s="585"/>
      <c r="E4" s="586"/>
      <c r="F4" s="14"/>
      <c r="G4" s="549"/>
      <c r="H4" s="550"/>
      <c r="I4" s="550"/>
      <c r="J4" s="551"/>
      <c r="K4" s="2"/>
    </row>
    <row r="5" spans="1:23" s="3" customFormat="1" ht="20.2" customHeight="1" x14ac:dyDescent="0.25">
      <c r="A5" s="445" t="s">
        <v>53</v>
      </c>
      <c r="B5" s="446"/>
      <c r="C5" s="585" t="str">
        <f>IF(システム名="","",システム名)</f>
        <v/>
      </c>
      <c r="D5" s="585"/>
      <c r="E5" s="586"/>
      <c r="F5" s="14"/>
      <c r="G5" s="549"/>
      <c r="H5" s="550"/>
      <c r="I5" s="550"/>
      <c r="J5" s="551"/>
      <c r="K5" s="2"/>
    </row>
    <row r="6" spans="1:23" s="3" customFormat="1" ht="19.5" customHeight="1" x14ac:dyDescent="0.25">
      <c r="A6" s="515" t="s">
        <v>109</v>
      </c>
      <c r="B6" s="446"/>
      <c r="C6" s="585" t="str">
        <f>IF(企画種別="","",企画種別)</f>
        <v/>
      </c>
      <c r="D6" s="585"/>
      <c r="E6" s="586"/>
      <c r="F6" s="6"/>
      <c r="G6" s="549"/>
      <c r="H6" s="550"/>
      <c r="I6" s="550"/>
      <c r="J6" s="551"/>
      <c r="K6" s="2"/>
      <c r="M6" s="27"/>
      <c r="N6" s="27"/>
      <c r="O6" s="27"/>
      <c r="P6" s="27"/>
      <c r="S6" s="28"/>
    </row>
    <row r="7" spans="1:23" s="3" customFormat="1" ht="20.2" customHeight="1" x14ac:dyDescent="0.25">
      <c r="A7" s="445" t="s">
        <v>70</v>
      </c>
      <c r="B7" s="446"/>
      <c r="C7" s="585" t="str">
        <f>IF(担当課="","",担当課)</f>
        <v/>
      </c>
      <c r="D7" s="585"/>
      <c r="E7" s="586"/>
      <c r="F7" s="6"/>
      <c r="G7" s="549"/>
      <c r="H7" s="550"/>
      <c r="I7" s="550"/>
      <c r="J7" s="551"/>
      <c r="K7" s="2"/>
      <c r="M7" s="27"/>
      <c r="N7" s="27"/>
      <c r="O7" s="27"/>
      <c r="P7" s="27"/>
      <c r="S7" s="28"/>
    </row>
    <row r="8" spans="1:23" s="3" customFormat="1" ht="20.2" customHeight="1" x14ac:dyDescent="0.25">
      <c r="A8" s="445" t="s">
        <v>89</v>
      </c>
      <c r="B8" s="446"/>
      <c r="C8" s="443"/>
      <c r="D8" s="443"/>
      <c r="E8" s="444"/>
      <c r="F8" s="6"/>
      <c r="G8" s="549"/>
      <c r="H8" s="550"/>
      <c r="I8" s="550"/>
      <c r="J8" s="551"/>
      <c r="K8" s="2"/>
      <c r="M8" s="27"/>
      <c r="N8" s="27"/>
      <c r="O8" s="27"/>
      <c r="P8" s="27"/>
      <c r="S8" s="28"/>
    </row>
    <row r="9" spans="1:23" s="3" customFormat="1" ht="20.2" customHeight="1" x14ac:dyDescent="0.25">
      <c r="A9" s="445" t="s">
        <v>54</v>
      </c>
      <c r="B9" s="446"/>
      <c r="C9" s="559"/>
      <c r="D9" s="559"/>
      <c r="E9" s="560"/>
      <c r="F9" s="7"/>
      <c r="G9" s="549"/>
      <c r="H9" s="550"/>
      <c r="I9" s="550"/>
      <c r="J9" s="551"/>
      <c r="K9" s="2"/>
      <c r="M9" s="27"/>
      <c r="N9" s="27"/>
      <c r="O9" s="27"/>
      <c r="P9" s="27"/>
      <c r="Q9" s="29"/>
      <c r="R9" s="16"/>
      <c r="S9" s="16"/>
      <c r="T9" s="16"/>
      <c r="U9" s="29"/>
      <c r="V9" s="7"/>
      <c r="W9" s="2"/>
    </row>
    <row r="10" spans="1:23" s="3" customFormat="1" ht="19.5" customHeight="1" x14ac:dyDescent="0.25">
      <c r="A10" s="445" t="s">
        <v>26</v>
      </c>
      <c r="B10" s="446"/>
      <c r="C10" s="450"/>
      <c r="D10" s="450"/>
      <c r="E10" s="451"/>
      <c r="F10" s="1"/>
      <c r="G10" s="552"/>
      <c r="H10" s="553"/>
      <c r="I10" s="553"/>
      <c r="J10" s="554"/>
      <c r="K10" s="2"/>
      <c r="O10" s="16"/>
      <c r="P10" s="16"/>
      <c r="Q10" s="16"/>
      <c r="W10" s="2"/>
    </row>
    <row r="11" spans="1:23" s="3" customFormat="1" ht="19.5" customHeight="1" thickBot="1" x14ac:dyDescent="0.3">
      <c r="A11" s="452" t="s">
        <v>243</v>
      </c>
      <c r="B11" s="453"/>
      <c r="C11" s="576" t="str">
        <f>IF(区分="","",区分)</f>
        <v/>
      </c>
      <c r="D11" s="577"/>
      <c r="E11" s="578"/>
      <c r="F11" s="371"/>
      <c r="G11" s="397"/>
      <c r="H11" s="397"/>
      <c r="I11" s="397"/>
      <c r="J11" s="397"/>
      <c r="K11" s="2"/>
      <c r="O11" s="16"/>
      <c r="P11" s="16"/>
      <c r="Q11" s="16"/>
      <c r="W11" s="2"/>
    </row>
    <row r="12" spans="1:23" s="3" customFormat="1" ht="15" customHeight="1" thickBot="1" x14ac:dyDescent="0.3">
      <c r="B12" s="1"/>
      <c r="C12" s="1"/>
      <c r="D12" s="1"/>
      <c r="E12" s="1"/>
      <c r="F12" s="1"/>
      <c r="G12" s="1"/>
      <c r="H12" s="1"/>
      <c r="I12" s="1"/>
      <c r="J12" s="17" t="s">
        <v>38</v>
      </c>
      <c r="K12" s="2"/>
    </row>
    <row r="13" spans="1:23" ht="28.5" customHeight="1" x14ac:dyDescent="0.25">
      <c r="A13" s="540" t="s">
        <v>27</v>
      </c>
      <c r="B13" s="541"/>
      <c r="C13" s="542"/>
      <c r="D13" s="18" t="s">
        <v>41</v>
      </c>
      <c r="E13" s="19" t="s">
        <v>28</v>
      </c>
      <c r="F13" s="20" t="s">
        <v>31</v>
      </c>
      <c r="G13" s="21" t="s">
        <v>24</v>
      </c>
      <c r="H13" s="21" t="s">
        <v>1</v>
      </c>
      <c r="I13" s="22" t="s">
        <v>40</v>
      </c>
      <c r="J13" s="114" t="s">
        <v>4</v>
      </c>
      <c r="L13" s="43" t="s">
        <v>83</v>
      </c>
      <c r="M13" s="43" t="s">
        <v>44</v>
      </c>
      <c r="N13" s="43" t="s">
        <v>73</v>
      </c>
      <c r="O13" s="43" t="s">
        <v>84</v>
      </c>
    </row>
    <row r="14" spans="1:23" ht="18.75" customHeight="1" x14ac:dyDescent="0.25">
      <c r="A14" s="543" t="s">
        <v>104</v>
      </c>
      <c r="B14" s="544"/>
      <c r="C14" s="544"/>
      <c r="D14" s="544"/>
      <c r="E14" s="544"/>
      <c r="F14" s="544"/>
      <c r="G14" s="544"/>
      <c r="H14" s="602"/>
      <c r="I14" s="602"/>
      <c r="J14" s="603"/>
      <c r="L14" s="43"/>
      <c r="M14" s="43"/>
      <c r="N14" s="43"/>
      <c r="O14" s="43"/>
    </row>
    <row r="15" spans="1:23" ht="20.2" customHeight="1" x14ac:dyDescent="0.25">
      <c r="A15" s="582"/>
      <c r="B15" s="583"/>
      <c r="C15" s="584"/>
      <c r="D15" s="149"/>
      <c r="E15" s="150"/>
      <c r="F15" s="226"/>
      <c r="G15" s="56">
        <f>F15*D15</f>
        <v>0</v>
      </c>
      <c r="H15" s="38" t="str">
        <f>IF(ISERROR(1-(I15/G15)),"",1-(I15/G15))</f>
        <v/>
      </c>
      <c r="I15" s="227"/>
      <c r="J15" s="170"/>
      <c r="L15" s="43"/>
      <c r="M15" s="43"/>
      <c r="N15" s="43"/>
      <c r="O15" s="43"/>
    </row>
    <row r="16" spans="1:23" ht="20.2" customHeight="1" x14ac:dyDescent="0.25">
      <c r="A16" s="518"/>
      <c r="B16" s="519"/>
      <c r="C16" s="520"/>
      <c r="D16" s="151"/>
      <c r="E16" s="152"/>
      <c r="F16" s="216"/>
      <c r="G16" s="55">
        <f>F16*D16</f>
        <v>0</v>
      </c>
      <c r="H16" s="37" t="str">
        <f>IF(ISERROR(1-(I16/G16)),"",1-(I16/G16))</f>
        <v/>
      </c>
      <c r="I16" s="227"/>
      <c r="J16" s="171"/>
      <c r="L16" s="43"/>
      <c r="M16" s="43"/>
      <c r="N16" s="43"/>
      <c r="O16" s="43"/>
    </row>
    <row r="17" spans="1:15" ht="20.2" customHeight="1" x14ac:dyDescent="0.25">
      <c r="A17" s="518"/>
      <c r="B17" s="519"/>
      <c r="C17" s="520"/>
      <c r="D17" s="151"/>
      <c r="E17" s="152"/>
      <c r="F17" s="216"/>
      <c r="G17" s="55">
        <f t="shared" ref="G17:G26" si="0">F17*D17</f>
        <v>0</v>
      </c>
      <c r="H17" s="37" t="str">
        <f t="shared" ref="H17:H54" si="1">IF(ISERROR(1-(I17/G17)),"",1-(I17/G17))</f>
        <v/>
      </c>
      <c r="I17" s="227"/>
      <c r="J17" s="171"/>
      <c r="L17" s="43"/>
      <c r="M17" s="43"/>
      <c r="N17" s="43"/>
      <c r="O17" s="43"/>
    </row>
    <row r="18" spans="1:15" ht="20.2" customHeight="1" x14ac:dyDescent="0.25">
      <c r="A18" s="518"/>
      <c r="B18" s="519"/>
      <c r="C18" s="520"/>
      <c r="D18" s="151"/>
      <c r="E18" s="152"/>
      <c r="F18" s="216"/>
      <c r="G18" s="55">
        <f t="shared" si="0"/>
        <v>0</v>
      </c>
      <c r="H18" s="37" t="str">
        <f t="shared" si="1"/>
        <v/>
      </c>
      <c r="I18" s="227"/>
      <c r="J18" s="171"/>
      <c r="L18" s="43"/>
      <c r="M18" s="43"/>
      <c r="N18" s="43"/>
      <c r="O18" s="43"/>
    </row>
    <row r="19" spans="1:15" s="24" customFormat="1" ht="20.2" customHeight="1" x14ac:dyDescent="0.25">
      <c r="A19" s="518"/>
      <c r="B19" s="519"/>
      <c r="C19" s="520"/>
      <c r="D19" s="151"/>
      <c r="E19" s="152"/>
      <c r="F19" s="215"/>
      <c r="G19" s="55">
        <f t="shared" si="0"/>
        <v>0</v>
      </c>
      <c r="H19" s="37" t="str">
        <f t="shared" si="1"/>
        <v/>
      </c>
      <c r="I19" s="218"/>
      <c r="J19" s="171"/>
      <c r="K19" s="23"/>
      <c r="L19" s="44"/>
      <c r="M19" s="44"/>
      <c r="N19" s="44"/>
      <c r="O19" s="44"/>
    </row>
    <row r="20" spans="1:15" ht="20.2" customHeight="1" x14ac:dyDescent="0.25">
      <c r="A20" s="518"/>
      <c r="B20" s="519"/>
      <c r="C20" s="520"/>
      <c r="D20" s="151"/>
      <c r="E20" s="152"/>
      <c r="F20" s="215"/>
      <c r="G20" s="55">
        <f t="shared" si="0"/>
        <v>0</v>
      </c>
      <c r="H20" s="37" t="str">
        <f t="shared" si="1"/>
        <v/>
      </c>
      <c r="I20" s="218"/>
      <c r="J20" s="171"/>
      <c r="L20" s="43"/>
      <c r="M20" s="43"/>
      <c r="N20" s="43"/>
      <c r="O20" s="43"/>
    </row>
    <row r="21" spans="1:15" ht="20.2" customHeight="1" x14ac:dyDescent="0.25">
      <c r="A21" s="518"/>
      <c r="B21" s="519"/>
      <c r="C21" s="520"/>
      <c r="D21" s="151"/>
      <c r="E21" s="152"/>
      <c r="F21" s="215"/>
      <c r="G21" s="55">
        <f t="shared" si="0"/>
        <v>0</v>
      </c>
      <c r="H21" s="37" t="str">
        <f t="shared" si="1"/>
        <v/>
      </c>
      <c r="I21" s="218"/>
      <c r="J21" s="171"/>
      <c r="L21" s="43"/>
      <c r="M21" s="43"/>
      <c r="N21" s="43"/>
      <c r="O21" s="43"/>
    </row>
    <row r="22" spans="1:15" ht="20.2" customHeight="1" x14ac:dyDescent="0.25">
      <c r="A22" s="518"/>
      <c r="B22" s="519"/>
      <c r="C22" s="520"/>
      <c r="D22" s="151"/>
      <c r="E22" s="152"/>
      <c r="F22" s="215"/>
      <c r="G22" s="55">
        <f t="shared" si="0"/>
        <v>0</v>
      </c>
      <c r="H22" s="37" t="str">
        <f t="shared" si="1"/>
        <v/>
      </c>
      <c r="I22" s="218"/>
      <c r="J22" s="171"/>
      <c r="L22" s="43"/>
      <c r="M22" s="43"/>
      <c r="N22" s="43"/>
      <c r="O22" s="43"/>
    </row>
    <row r="23" spans="1:15" ht="20.2" customHeight="1" x14ac:dyDescent="0.25">
      <c r="A23" s="518"/>
      <c r="B23" s="519"/>
      <c r="C23" s="520"/>
      <c r="D23" s="151"/>
      <c r="E23" s="152"/>
      <c r="F23" s="215"/>
      <c r="G23" s="55">
        <f t="shared" si="0"/>
        <v>0</v>
      </c>
      <c r="H23" s="37" t="str">
        <f t="shared" si="1"/>
        <v/>
      </c>
      <c r="I23" s="218"/>
      <c r="J23" s="171"/>
      <c r="L23" s="43"/>
      <c r="M23" s="43"/>
      <c r="N23" s="43"/>
      <c r="O23" s="43"/>
    </row>
    <row r="24" spans="1:15" ht="20.2" customHeight="1" x14ac:dyDescent="0.25">
      <c r="A24" s="518"/>
      <c r="B24" s="519"/>
      <c r="C24" s="520"/>
      <c r="D24" s="151"/>
      <c r="E24" s="152"/>
      <c r="F24" s="215"/>
      <c r="G24" s="55">
        <f t="shared" si="0"/>
        <v>0</v>
      </c>
      <c r="H24" s="37" t="str">
        <f t="shared" si="1"/>
        <v/>
      </c>
      <c r="I24" s="218"/>
      <c r="J24" s="171"/>
      <c r="L24" s="43"/>
      <c r="M24" s="43"/>
      <c r="N24" s="43"/>
      <c r="O24" s="43"/>
    </row>
    <row r="25" spans="1:15" s="24" customFormat="1" ht="20.2" customHeight="1" x14ac:dyDescent="0.25">
      <c r="A25" s="518"/>
      <c r="B25" s="519"/>
      <c r="C25" s="520"/>
      <c r="D25" s="151"/>
      <c r="E25" s="152"/>
      <c r="F25" s="215"/>
      <c r="G25" s="55">
        <f t="shared" si="0"/>
        <v>0</v>
      </c>
      <c r="H25" s="37" t="str">
        <f t="shared" si="1"/>
        <v/>
      </c>
      <c r="I25" s="218"/>
      <c r="J25" s="171"/>
      <c r="K25" s="23"/>
      <c r="L25" s="44"/>
      <c r="M25" s="44"/>
      <c r="N25" s="44"/>
      <c r="O25" s="44"/>
    </row>
    <row r="26" spans="1:15" s="24" customFormat="1" ht="20.2" customHeight="1" x14ac:dyDescent="0.25">
      <c r="A26" s="518"/>
      <c r="B26" s="519"/>
      <c r="C26" s="520"/>
      <c r="D26" s="151"/>
      <c r="E26" s="152"/>
      <c r="F26" s="215"/>
      <c r="G26" s="55">
        <f t="shared" si="0"/>
        <v>0</v>
      </c>
      <c r="H26" s="37" t="str">
        <f t="shared" si="1"/>
        <v/>
      </c>
      <c r="I26" s="218"/>
      <c r="J26" s="171"/>
      <c r="K26" s="23"/>
      <c r="L26" s="44"/>
      <c r="M26" s="44"/>
      <c r="N26" s="44"/>
      <c r="O26" s="44"/>
    </row>
    <row r="27" spans="1:15" s="10" customFormat="1" ht="24.75" customHeight="1" thickBot="1" x14ac:dyDescent="0.3">
      <c r="A27" s="529" t="s">
        <v>78</v>
      </c>
      <c r="B27" s="530"/>
      <c r="C27" s="530"/>
      <c r="D27" s="530"/>
      <c r="E27" s="530"/>
      <c r="F27" s="530"/>
      <c r="G27" s="531"/>
      <c r="H27" s="521">
        <f>SUM(I15:I26)</f>
        <v>0</v>
      </c>
      <c r="I27" s="522"/>
      <c r="J27" s="173"/>
      <c r="L27" s="45">
        <f>H27</f>
        <v>0</v>
      </c>
      <c r="M27" s="46">
        <f>L27*H59</f>
        <v>0</v>
      </c>
      <c r="N27" s="46">
        <f>M27*12</f>
        <v>0</v>
      </c>
      <c r="O27" s="67">
        <f>(M27*60)</f>
        <v>0</v>
      </c>
    </row>
    <row r="28" spans="1:15" ht="18.75" customHeight="1" x14ac:dyDescent="0.25">
      <c r="A28" s="543" t="s">
        <v>81</v>
      </c>
      <c r="B28" s="544"/>
      <c r="C28" s="544"/>
      <c r="D28" s="544"/>
      <c r="E28" s="544"/>
      <c r="F28" s="544"/>
      <c r="G28" s="544"/>
      <c r="H28" s="602"/>
      <c r="I28" s="602"/>
      <c r="J28" s="603"/>
      <c r="L28" s="43"/>
      <c r="M28" s="43"/>
      <c r="N28" s="43"/>
      <c r="O28" s="43"/>
    </row>
    <row r="29" spans="1:15" ht="20.2" customHeight="1" x14ac:dyDescent="0.25">
      <c r="A29" s="518"/>
      <c r="B29" s="519"/>
      <c r="C29" s="520"/>
      <c r="D29" s="151"/>
      <c r="E29" s="152"/>
      <c r="F29" s="215"/>
      <c r="G29" s="56">
        <f>F29*D29</f>
        <v>0</v>
      </c>
      <c r="H29" s="37" t="str">
        <f t="shared" si="1"/>
        <v/>
      </c>
      <c r="I29" s="218"/>
      <c r="J29" s="171"/>
      <c r="L29" s="43"/>
      <c r="M29" s="43"/>
      <c r="N29" s="43"/>
      <c r="O29" s="43"/>
    </row>
    <row r="30" spans="1:15" ht="20.2" customHeight="1" x14ac:dyDescent="0.25">
      <c r="A30" s="518"/>
      <c r="B30" s="519"/>
      <c r="C30" s="520"/>
      <c r="D30" s="151"/>
      <c r="E30" s="152"/>
      <c r="F30" s="215"/>
      <c r="G30" s="55">
        <f>F30*D30</f>
        <v>0</v>
      </c>
      <c r="H30" s="37" t="str">
        <f t="shared" si="1"/>
        <v/>
      </c>
      <c r="I30" s="218"/>
      <c r="J30" s="171"/>
      <c r="L30" s="43"/>
      <c r="M30" s="43"/>
      <c r="N30" s="43"/>
      <c r="O30" s="43"/>
    </row>
    <row r="31" spans="1:15" ht="20.2" customHeight="1" x14ac:dyDescent="0.25">
      <c r="A31" s="518"/>
      <c r="B31" s="519"/>
      <c r="C31" s="520"/>
      <c r="D31" s="151"/>
      <c r="E31" s="152"/>
      <c r="F31" s="215"/>
      <c r="G31" s="55">
        <f t="shared" ref="G31:G40" si="2">F31*D31</f>
        <v>0</v>
      </c>
      <c r="H31" s="37" t="str">
        <f t="shared" si="1"/>
        <v/>
      </c>
      <c r="I31" s="218"/>
      <c r="J31" s="171"/>
      <c r="L31" s="43"/>
      <c r="M31" s="43"/>
      <c r="N31" s="43"/>
      <c r="O31" s="43"/>
    </row>
    <row r="32" spans="1:15" ht="20.2" customHeight="1" x14ac:dyDescent="0.25">
      <c r="A32" s="518"/>
      <c r="B32" s="519"/>
      <c r="C32" s="520"/>
      <c r="D32" s="151"/>
      <c r="E32" s="152"/>
      <c r="F32" s="215"/>
      <c r="G32" s="55">
        <f t="shared" si="2"/>
        <v>0</v>
      </c>
      <c r="H32" s="37" t="str">
        <f t="shared" si="1"/>
        <v/>
      </c>
      <c r="I32" s="218"/>
      <c r="J32" s="171"/>
      <c r="L32" s="43"/>
      <c r="M32" s="43"/>
      <c r="N32" s="43"/>
      <c r="O32" s="43"/>
    </row>
    <row r="33" spans="1:15" ht="20.2" customHeight="1" x14ac:dyDescent="0.25">
      <c r="A33" s="518"/>
      <c r="B33" s="519"/>
      <c r="C33" s="520"/>
      <c r="D33" s="151"/>
      <c r="E33" s="152"/>
      <c r="F33" s="215"/>
      <c r="G33" s="55">
        <f t="shared" si="2"/>
        <v>0</v>
      </c>
      <c r="H33" s="37" t="str">
        <f t="shared" si="1"/>
        <v/>
      </c>
      <c r="I33" s="218"/>
      <c r="J33" s="171"/>
      <c r="L33" s="43"/>
      <c r="M33" s="43"/>
      <c r="N33" s="43"/>
      <c r="O33" s="43"/>
    </row>
    <row r="34" spans="1:15" ht="20.2" customHeight="1" x14ac:dyDescent="0.25">
      <c r="A34" s="589"/>
      <c r="B34" s="590"/>
      <c r="C34" s="591"/>
      <c r="D34" s="159"/>
      <c r="E34" s="160"/>
      <c r="F34" s="212"/>
      <c r="G34" s="55">
        <f t="shared" si="2"/>
        <v>0</v>
      </c>
      <c r="H34" s="37" t="str">
        <f t="shared" si="1"/>
        <v/>
      </c>
      <c r="I34" s="218"/>
      <c r="J34" s="171"/>
      <c r="L34" s="43"/>
      <c r="M34" s="43"/>
      <c r="N34" s="43"/>
      <c r="O34" s="43"/>
    </row>
    <row r="35" spans="1:15" ht="20.2" customHeight="1" x14ac:dyDescent="0.25">
      <c r="A35" s="518"/>
      <c r="B35" s="519"/>
      <c r="C35" s="520"/>
      <c r="D35" s="151"/>
      <c r="E35" s="152"/>
      <c r="F35" s="215"/>
      <c r="G35" s="55">
        <f t="shared" si="2"/>
        <v>0</v>
      </c>
      <c r="H35" s="37" t="str">
        <f t="shared" si="1"/>
        <v/>
      </c>
      <c r="I35" s="218"/>
      <c r="J35" s="171"/>
      <c r="L35" s="43"/>
      <c r="M35" s="43"/>
      <c r="N35" s="43"/>
      <c r="O35" s="43"/>
    </row>
    <row r="36" spans="1:15" ht="20.2" customHeight="1" x14ac:dyDescent="0.25">
      <c r="A36" s="518"/>
      <c r="B36" s="519"/>
      <c r="C36" s="520"/>
      <c r="D36" s="151"/>
      <c r="E36" s="152"/>
      <c r="F36" s="215"/>
      <c r="G36" s="55">
        <f t="shared" si="2"/>
        <v>0</v>
      </c>
      <c r="H36" s="37" t="str">
        <f t="shared" si="1"/>
        <v/>
      </c>
      <c r="I36" s="218"/>
      <c r="J36" s="171"/>
      <c r="L36" s="43"/>
      <c r="M36" s="43"/>
      <c r="N36" s="43"/>
      <c r="O36" s="43"/>
    </row>
    <row r="37" spans="1:15" s="24" customFormat="1" ht="20.2" customHeight="1" x14ac:dyDescent="0.25">
      <c r="A37" s="518"/>
      <c r="B37" s="519"/>
      <c r="C37" s="520"/>
      <c r="D37" s="151"/>
      <c r="E37" s="152"/>
      <c r="F37" s="215"/>
      <c r="G37" s="55">
        <f t="shared" si="2"/>
        <v>0</v>
      </c>
      <c r="H37" s="37" t="str">
        <f t="shared" si="1"/>
        <v/>
      </c>
      <c r="I37" s="218"/>
      <c r="J37" s="171"/>
      <c r="K37" s="23"/>
      <c r="L37" s="44"/>
      <c r="M37" s="44"/>
      <c r="N37" s="44"/>
      <c r="O37" s="44"/>
    </row>
    <row r="38" spans="1:15" ht="20.2" customHeight="1" x14ac:dyDescent="0.25">
      <c r="A38" s="518"/>
      <c r="B38" s="519"/>
      <c r="C38" s="520"/>
      <c r="D38" s="151"/>
      <c r="E38" s="152"/>
      <c r="F38" s="215"/>
      <c r="G38" s="55">
        <f t="shared" si="2"/>
        <v>0</v>
      </c>
      <c r="H38" s="37" t="str">
        <f t="shared" si="1"/>
        <v/>
      </c>
      <c r="I38" s="218"/>
      <c r="J38" s="171"/>
      <c r="L38" s="43"/>
      <c r="M38" s="43"/>
      <c r="N38" s="43"/>
      <c r="O38" s="43"/>
    </row>
    <row r="39" spans="1:15" s="24" customFormat="1" ht="20.2" customHeight="1" x14ac:dyDescent="0.25">
      <c r="A39" s="518"/>
      <c r="B39" s="519"/>
      <c r="C39" s="520"/>
      <c r="D39" s="151"/>
      <c r="E39" s="152"/>
      <c r="F39" s="215"/>
      <c r="G39" s="55">
        <f t="shared" si="2"/>
        <v>0</v>
      </c>
      <c r="H39" s="37" t="str">
        <f t="shared" si="1"/>
        <v/>
      </c>
      <c r="I39" s="218"/>
      <c r="J39" s="171"/>
      <c r="K39" s="23"/>
      <c r="L39" s="44"/>
      <c r="M39" s="44"/>
      <c r="N39" s="44"/>
      <c r="O39" s="44"/>
    </row>
    <row r="40" spans="1:15" ht="20.2" customHeight="1" x14ac:dyDescent="0.25">
      <c r="A40" s="518"/>
      <c r="B40" s="519"/>
      <c r="C40" s="520"/>
      <c r="D40" s="151"/>
      <c r="E40" s="152"/>
      <c r="F40" s="215"/>
      <c r="G40" s="55">
        <f t="shared" si="2"/>
        <v>0</v>
      </c>
      <c r="H40" s="37" t="str">
        <f t="shared" si="1"/>
        <v/>
      </c>
      <c r="I40" s="218"/>
      <c r="J40" s="171"/>
      <c r="L40" s="43"/>
      <c r="M40" s="43"/>
      <c r="N40" s="43"/>
      <c r="O40" s="43"/>
    </row>
    <row r="41" spans="1:15" s="10" customFormat="1" ht="24.75" customHeight="1" thickBot="1" x14ac:dyDescent="0.3">
      <c r="A41" s="529" t="s">
        <v>78</v>
      </c>
      <c r="B41" s="530"/>
      <c r="C41" s="530"/>
      <c r="D41" s="530"/>
      <c r="E41" s="530"/>
      <c r="F41" s="530"/>
      <c r="G41" s="531"/>
      <c r="H41" s="521">
        <f>SUM(I29:I40)</f>
        <v>0</v>
      </c>
      <c r="I41" s="522"/>
      <c r="J41" s="173"/>
      <c r="L41" s="45">
        <f>H41</f>
        <v>0</v>
      </c>
      <c r="M41" s="46">
        <f>L41*H59</f>
        <v>0</v>
      </c>
      <c r="N41" s="46">
        <f>M41*12</f>
        <v>0</v>
      </c>
      <c r="O41" s="68">
        <f>M41*60</f>
        <v>0</v>
      </c>
    </row>
    <row r="42" spans="1:15" ht="18.75" customHeight="1" x14ac:dyDescent="0.25">
      <c r="A42" s="543" t="s">
        <v>105</v>
      </c>
      <c r="B42" s="544"/>
      <c r="C42" s="544"/>
      <c r="D42" s="544"/>
      <c r="E42" s="544"/>
      <c r="F42" s="544"/>
      <c r="G42" s="544"/>
      <c r="H42" s="602"/>
      <c r="I42" s="602"/>
      <c r="J42" s="603"/>
      <c r="L42" s="43"/>
      <c r="M42" s="43"/>
      <c r="N42" s="43"/>
      <c r="O42" s="43"/>
    </row>
    <row r="43" spans="1:15" ht="20.2" customHeight="1" x14ac:dyDescent="0.25">
      <c r="A43" s="518"/>
      <c r="B43" s="519"/>
      <c r="C43" s="520"/>
      <c r="D43" s="151"/>
      <c r="E43" s="152"/>
      <c r="F43" s="215"/>
      <c r="G43" s="56">
        <f>F43*D43</f>
        <v>0</v>
      </c>
      <c r="H43" s="37" t="str">
        <f t="shared" si="1"/>
        <v/>
      </c>
      <c r="I43" s="218"/>
      <c r="J43" s="171"/>
      <c r="L43" s="43"/>
      <c r="M43" s="43"/>
      <c r="N43" s="43"/>
      <c r="O43" s="43"/>
    </row>
    <row r="44" spans="1:15" ht="20.2" customHeight="1" x14ac:dyDescent="0.25">
      <c r="A44" s="518"/>
      <c r="B44" s="519"/>
      <c r="C44" s="520"/>
      <c r="D44" s="151"/>
      <c r="E44" s="152"/>
      <c r="F44" s="215"/>
      <c r="G44" s="55">
        <f>F44*D44</f>
        <v>0</v>
      </c>
      <c r="H44" s="37" t="str">
        <f t="shared" si="1"/>
        <v/>
      </c>
      <c r="I44" s="218"/>
      <c r="J44" s="171"/>
      <c r="L44" s="43"/>
      <c r="M44" s="43"/>
      <c r="N44" s="43"/>
      <c r="O44" s="43"/>
    </row>
    <row r="45" spans="1:15" ht="20.2" customHeight="1" x14ac:dyDescent="0.25">
      <c r="A45" s="518"/>
      <c r="B45" s="519"/>
      <c r="C45" s="520"/>
      <c r="D45" s="151"/>
      <c r="E45" s="152"/>
      <c r="F45" s="215"/>
      <c r="G45" s="55">
        <f t="shared" ref="G45:G54" si="3">F45*D45</f>
        <v>0</v>
      </c>
      <c r="H45" s="37" t="str">
        <f t="shared" si="1"/>
        <v/>
      </c>
      <c r="I45" s="218"/>
      <c r="J45" s="171"/>
      <c r="L45" s="43"/>
      <c r="M45" s="43"/>
      <c r="N45" s="43"/>
      <c r="O45" s="43"/>
    </row>
    <row r="46" spans="1:15" ht="20.2" customHeight="1" x14ac:dyDescent="0.25">
      <c r="A46" s="518"/>
      <c r="B46" s="519"/>
      <c r="C46" s="520"/>
      <c r="D46" s="151"/>
      <c r="E46" s="152"/>
      <c r="F46" s="215"/>
      <c r="G46" s="55">
        <f t="shared" si="3"/>
        <v>0</v>
      </c>
      <c r="H46" s="37" t="str">
        <f t="shared" si="1"/>
        <v/>
      </c>
      <c r="I46" s="218"/>
      <c r="J46" s="171"/>
      <c r="L46" s="43"/>
      <c r="M46" s="43"/>
      <c r="N46" s="43"/>
      <c r="O46" s="43"/>
    </row>
    <row r="47" spans="1:15" s="24" customFormat="1" ht="20.2" customHeight="1" x14ac:dyDescent="0.25">
      <c r="A47" s="518"/>
      <c r="B47" s="519"/>
      <c r="C47" s="520"/>
      <c r="D47" s="151"/>
      <c r="E47" s="152"/>
      <c r="F47" s="215"/>
      <c r="G47" s="55">
        <f t="shared" si="3"/>
        <v>0</v>
      </c>
      <c r="H47" s="37" t="str">
        <f t="shared" si="1"/>
        <v/>
      </c>
      <c r="I47" s="218"/>
      <c r="J47" s="171"/>
      <c r="K47" s="23"/>
      <c r="L47" s="44"/>
      <c r="M47" s="44"/>
      <c r="N47" s="44"/>
      <c r="O47" s="44"/>
    </row>
    <row r="48" spans="1:15" s="24" customFormat="1" ht="20.2" customHeight="1" x14ac:dyDescent="0.25">
      <c r="A48" s="518"/>
      <c r="B48" s="519"/>
      <c r="C48" s="520"/>
      <c r="D48" s="151"/>
      <c r="E48" s="152"/>
      <c r="F48" s="215"/>
      <c r="G48" s="55">
        <f t="shared" si="3"/>
        <v>0</v>
      </c>
      <c r="H48" s="37" t="str">
        <f t="shared" si="1"/>
        <v/>
      </c>
      <c r="I48" s="218"/>
      <c r="J48" s="171"/>
      <c r="K48" s="23"/>
      <c r="L48" s="44"/>
      <c r="M48" s="44"/>
      <c r="N48" s="44"/>
      <c r="O48" s="44"/>
    </row>
    <row r="49" spans="1:15" ht="20.2" customHeight="1" x14ac:dyDescent="0.25">
      <c r="A49" s="518"/>
      <c r="B49" s="519"/>
      <c r="C49" s="520"/>
      <c r="D49" s="151"/>
      <c r="E49" s="152"/>
      <c r="F49" s="215"/>
      <c r="G49" s="55">
        <f t="shared" si="3"/>
        <v>0</v>
      </c>
      <c r="H49" s="37" t="str">
        <f t="shared" si="1"/>
        <v/>
      </c>
      <c r="I49" s="218"/>
      <c r="J49" s="171"/>
      <c r="L49" s="43"/>
      <c r="M49" s="43"/>
      <c r="N49" s="43"/>
      <c r="O49" s="43"/>
    </row>
    <row r="50" spans="1:15" ht="20.2" customHeight="1" x14ac:dyDescent="0.25">
      <c r="A50" s="589"/>
      <c r="B50" s="590"/>
      <c r="C50" s="591"/>
      <c r="D50" s="159"/>
      <c r="E50" s="160"/>
      <c r="F50" s="212"/>
      <c r="G50" s="55">
        <f t="shared" si="3"/>
        <v>0</v>
      </c>
      <c r="H50" s="37" t="str">
        <f t="shared" si="1"/>
        <v/>
      </c>
      <c r="I50" s="218"/>
      <c r="J50" s="171"/>
      <c r="L50" s="43"/>
      <c r="M50" s="43"/>
      <c r="N50" s="43"/>
      <c r="O50" s="43"/>
    </row>
    <row r="51" spans="1:15" s="10" customFormat="1" ht="20.2" customHeight="1" x14ac:dyDescent="0.25">
      <c r="A51" s="589"/>
      <c r="B51" s="590"/>
      <c r="C51" s="591"/>
      <c r="D51" s="159"/>
      <c r="E51" s="160"/>
      <c r="F51" s="212"/>
      <c r="G51" s="55">
        <f t="shared" si="3"/>
        <v>0</v>
      </c>
      <c r="H51" s="37" t="str">
        <f t="shared" si="1"/>
        <v/>
      </c>
      <c r="I51" s="218"/>
      <c r="J51" s="171"/>
      <c r="L51" s="46"/>
      <c r="M51" s="46"/>
      <c r="N51" s="46"/>
      <c r="O51" s="46"/>
    </row>
    <row r="52" spans="1:15" s="10" customFormat="1" ht="20.2" customHeight="1" x14ac:dyDescent="0.25">
      <c r="A52" s="589"/>
      <c r="B52" s="590"/>
      <c r="C52" s="591"/>
      <c r="D52" s="159"/>
      <c r="E52" s="160"/>
      <c r="F52" s="212"/>
      <c r="G52" s="55">
        <f t="shared" si="3"/>
        <v>0</v>
      </c>
      <c r="H52" s="37" t="str">
        <f t="shared" si="1"/>
        <v/>
      </c>
      <c r="I52" s="218"/>
      <c r="J52" s="171"/>
      <c r="L52" s="46"/>
      <c r="M52" s="46"/>
      <c r="N52" s="46"/>
      <c r="O52" s="46"/>
    </row>
    <row r="53" spans="1:15" s="10" customFormat="1" ht="20.2" customHeight="1" x14ac:dyDescent="0.25">
      <c r="A53" s="589"/>
      <c r="B53" s="590"/>
      <c r="C53" s="591"/>
      <c r="D53" s="159"/>
      <c r="E53" s="160"/>
      <c r="F53" s="212"/>
      <c r="G53" s="55">
        <f t="shared" si="3"/>
        <v>0</v>
      </c>
      <c r="H53" s="37" t="str">
        <f t="shared" si="1"/>
        <v/>
      </c>
      <c r="I53" s="218"/>
      <c r="J53" s="171"/>
      <c r="L53" s="46"/>
      <c r="M53" s="46"/>
      <c r="N53" s="46"/>
      <c r="O53" s="46"/>
    </row>
    <row r="54" spans="1:15" s="10" customFormat="1" ht="20.2" customHeight="1" x14ac:dyDescent="0.25">
      <c r="A54" s="589"/>
      <c r="B54" s="590"/>
      <c r="C54" s="591"/>
      <c r="D54" s="159"/>
      <c r="E54" s="160"/>
      <c r="F54" s="212"/>
      <c r="G54" s="55">
        <f t="shared" si="3"/>
        <v>0</v>
      </c>
      <c r="H54" s="37" t="str">
        <f t="shared" si="1"/>
        <v/>
      </c>
      <c r="I54" s="218"/>
      <c r="J54" s="171"/>
      <c r="L54" s="46"/>
      <c r="M54" s="46"/>
      <c r="N54" s="46"/>
      <c r="O54" s="46"/>
    </row>
    <row r="55" spans="1:15" s="10" customFormat="1" ht="24.75" customHeight="1" thickBot="1" x14ac:dyDescent="0.3">
      <c r="A55" s="529" t="s">
        <v>78</v>
      </c>
      <c r="B55" s="530"/>
      <c r="C55" s="530"/>
      <c r="D55" s="530"/>
      <c r="E55" s="530"/>
      <c r="F55" s="530"/>
      <c r="G55" s="531"/>
      <c r="H55" s="521">
        <f>SUM(I43:I54)</f>
        <v>0</v>
      </c>
      <c r="I55" s="522"/>
      <c r="J55" s="173"/>
      <c r="L55" s="45">
        <f>H55</f>
        <v>0</v>
      </c>
      <c r="M55" s="46">
        <f>L55*H59</f>
        <v>0</v>
      </c>
      <c r="N55" s="46">
        <f>M55*12</f>
        <v>0</v>
      </c>
      <c r="O55" s="68">
        <f>M55*60</f>
        <v>0</v>
      </c>
    </row>
    <row r="56" spans="1:15" s="10" customFormat="1" ht="25.5" customHeight="1" thickBot="1" x14ac:dyDescent="0.3">
      <c r="A56" s="626" t="s">
        <v>30</v>
      </c>
      <c r="B56" s="627"/>
      <c r="C56" s="627"/>
      <c r="D56" s="627"/>
      <c r="E56" s="627"/>
      <c r="F56" s="627"/>
      <c r="G56" s="628"/>
      <c r="H56" s="622">
        <f>SUM(G15:G54)</f>
        <v>0</v>
      </c>
      <c r="I56" s="623"/>
      <c r="J56" s="183"/>
      <c r="L56" s="46"/>
      <c r="M56" s="46"/>
      <c r="N56" s="46"/>
      <c r="O56" s="46"/>
    </row>
    <row r="57" spans="1:15" s="10" customFormat="1" ht="30.75" customHeight="1" thickTop="1" thickBot="1" x14ac:dyDescent="0.3">
      <c r="A57" s="579" t="s">
        <v>47</v>
      </c>
      <c r="B57" s="624"/>
      <c r="C57" s="624"/>
      <c r="D57" s="624"/>
      <c r="E57" s="624"/>
      <c r="F57" s="624"/>
      <c r="G57" s="625"/>
      <c r="H57" s="561">
        <f>SUM(H27,H41,H55)</f>
        <v>0</v>
      </c>
      <c r="I57" s="562"/>
      <c r="J57" s="184"/>
      <c r="L57" s="46"/>
      <c r="M57" s="46"/>
      <c r="N57" s="46"/>
      <c r="O57" s="46"/>
    </row>
    <row r="58" spans="1:15" s="10" customFormat="1" ht="25.5" customHeight="1" thickTop="1" x14ac:dyDescent="0.25">
      <c r="A58" s="617" t="s">
        <v>68</v>
      </c>
      <c r="B58" s="618"/>
      <c r="C58" s="618"/>
      <c r="D58" s="618"/>
      <c r="E58" s="618"/>
      <c r="F58" s="618"/>
      <c r="G58" s="619"/>
      <c r="H58" s="620">
        <f>IF(ISERROR(1-(H57/H56)),0,(1-(H57/H56)))</f>
        <v>0</v>
      </c>
      <c r="I58" s="621"/>
      <c r="J58" s="206"/>
      <c r="L58" s="46"/>
      <c r="M58" s="46"/>
      <c r="N58" s="46"/>
      <c r="O58" s="46"/>
    </row>
    <row r="59" spans="1:15" s="10" customFormat="1" ht="25.5" customHeight="1" x14ac:dyDescent="0.25">
      <c r="A59" s="606" t="s">
        <v>43</v>
      </c>
      <c r="B59" s="607"/>
      <c r="C59" s="607"/>
      <c r="D59" s="607"/>
      <c r="E59" s="607"/>
      <c r="F59" s="607"/>
      <c r="G59" s="608"/>
      <c r="H59" s="609"/>
      <c r="I59" s="610"/>
      <c r="J59" s="207"/>
      <c r="L59" s="46"/>
      <c r="M59" s="46"/>
      <c r="N59" s="46"/>
      <c r="O59" s="46"/>
    </row>
    <row r="60" spans="1:15" s="10" customFormat="1" ht="25.5" customHeight="1" x14ac:dyDescent="0.25">
      <c r="A60" s="611" t="s">
        <v>44</v>
      </c>
      <c r="B60" s="612"/>
      <c r="C60" s="612"/>
      <c r="D60" s="612"/>
      <c r="E60" s="612"/>
      <c r="F60" s="612"/>
      <c r="G60" s="612"/>
      <c r="H60" s="613">
        <f>H57*H59</f>
        <v>0</v>
      </c>
      <c r="I60" s="614"/>
      <c r="J60" s="207"/>
      <c r="L60" s="46"/>
      <c r="M60" s="46"/>
      <c r="N60" s="46"/>
      <c r="O60" s="46"/>
    </row>
    <row r="61" spans="1:15" s="10" customFormat="1" ht="25.5" customHeight="1" x14ac:dyDescent="0.25">
      <c r="A61" s="611" t="s">
        <v>73</v>
      </c>
      <c r="B61" s="612"/>
      <c r="C61" s="612"/>
      <c r="D61" s="612"/>
      <c r="E61" s="612"/>
      <c r="F61" s="612"/>
      <c r="G61" s="612"/>
      <c r="H61" s="613">
        <f>H60*12</f>
        <v>0</v>
      </c>
      <c r="I61" s="614"/>
      <c r="J61" s="207"/>
      <c r="L61" s="46"/>
      <c r="M61" s="46"/>
      <c r="N61" s="46"/>
      <c r="O61" s="46"/>
    </row>
    <row r="62" spans="1:15" s="10" customFormat="1" ht="25.5" customHeight="1" x14ac:dyDescent="0.25">
      <c r="A62" s="611" t="s">
        <v>45</v>
      </c>
      <c r="B62" s="612"/>
      <c r="C62" s="612"/>
      <c r="D62" s="612"/>
      <c r="E62" s="612"/>
      <c r="F62" s="612"/>
      <c r="G62" s="612"/>
      <c r="H62" s="615"/>
      <c r="I62" s="616"/>
      <c r="J62" s="207"/>
      <c r="L62" s="46"/>
      <c r="M62" s="46"/>
      <c r="N62" s="46"/>
      <c r="O62" s="46"/>
    </row>
    <row r="63" spans="1:15" s="10" customFormat="1" ht="25.5" customHeight="1" thickBot="1" x14ac:dyDescent="0.3">
      <c r="A63" s="604" t="s">
        <v>46</v>
      </c>
      <c r="B63" s="605"/>
      <c r="C63" s="605"/>
      <c r="D63" s="605"/>
      <c r="E63" s="605"/>
      <c r="F63" s="605"/>
      <c r="G63" s="605"/>
      <c r="H63" s="521">
        <f>H60*H62</f>
        <v>0</v>
      </c>
      <c r="I63" s="522"/>
      <c r="J63" s="208"/>
      <c r="L63" s="46"/>
      <c r="M63" s="46"/>
      <c r="N63" s="46"/>
      <c r="O63" s="46"/>
    </row>
    <row r="66" spans="2:5" x14ac:dyDescent="0.25">
      <c r="E66" s="129"/>
    </row>
    <row r="67" spans="2:5" hidden="1" x14ac:dyDescent="0.25">
      <c r="B67" s="8" t="s">
        <v>122</v>
      </c>
      <c r="D67" s="111">
        <f>N27</f>
        <v>0</v>
      </c>
    </row>
    <row r="68" spans="2:5" hidden="1" x14ac:dyDescent="0.25">
      <c r="B68" s="8" t="s">
        <v>123</v>
      </c>
      <c r="D68" s="111">
        <f>N41</f>
        <v>0</v>
      </c>
    </row>
    <row r="69" spans="2:5" hidden="1" x14ac:dyDescent="0.25">
      <c r="B69" s="8" t="s">
        <v>124</v>
      </c>
      <c r="D69" s="111">
        <f>N55</f>
        <v>0</v>
      </c>
    </row>
  </sheetData>
  <sheetProtection insertRows="0" deleteRows="0"/>
  <mergeCells count="83">
    <mergeCell ref="A1:E2"/>
    <mergeCell ref="F1:F2"/>
    <mergeCell ref="A37:C37"/>
    <mergeCell ref="A38:C38"/>
    <mergeCell ref="A17:C17"/>
    <mergeCell ref="A18:C18"/>
    <mergeCell ref="A15:C15"/>
    <mergeCell ref="A16:C16"/>
    <mergeCell ref="A25:C25"/>
    <mergeCell ref="A28:J28"/>
    <mergeCell ref="A36:C36"/>
    <mergeCell ref="A31:C31"/>
    <mergeCell ref="C6:E6"/>
    <mergeCell ref="A7:B7"/>
    <mergeCell ref="C7:E7"/>
    <mergeCell ref="A8:B8"/>
    <mergeCell ref="A53:C53"/>
    <mergeCell ref="C8:E8"/>
    <mergeCell ref="A10:B10"/>
    <mergeCell ref="C10:E10"/>
    <mergeCell ref="A13:C13"/>
    <mergeCell ref="H55:I55"/>
    <mergeCell ref="A21:C21"/>
    <mergeCell ref="A11:B11"/>
    <mergeCell ref="C11:E11"/>
    <mergeCell ref="A57:G57"/>
    <mergeCell ref="H57:I57"/>
    <mergeCell ref="A51:C51"/>
    <mergeCell ref="A39:C39"/>
    <mergeCell ref="A32:C32"/>
    <mergeCell ref="A33:C33"/>
    <mergeCell ref="A54:C54"/>
    <mergeCell ref="A45:C45"/>
    <mergeCell ref="A34:C34"/>
    <mergeCell ref="A55:G55"/>
    <mergeCell ref="A56:G56"/>
    <mergeCell ref="A52:C52"/>
    <mergeCell ref="A14:J14"/>
    <mergeCell ref="A35:C35"/>
    <mergeCell ref="A30:C30"/>
    <mergeCell ref="A27:G27"/>
    <mergeCell ref="H27:I27"/>
    <mergeCell ref="A23:C23"/>
    <mergeCell ref="A24:C24"/>
    <mergeCell ref="A22:C22"/>
    <mergeCell ref="A26:C26"/>
    <mergeCell ref="A19:C19"/>
    <mergeCell ref="A20:C20"/>
    <mergeCell ref="A29:C29"/>
    <mergeCell ref="A48:C48"/>
    <mergeCell ref="A49:C49"/>
    <mergeCell ref="A50:C50"/>
    <mergeCell ref="A63:G63"/>
    <mergeCell ref="H63:I63"/>
    <mergeCell ref="A59:G59"/>
    <mergeCell ref="H59:I59"/>
    <mergeCell ref="A60:G60"/>
    <mergeCell ref="H60:I60"/>
    <mergeCell ref="A61:G61"/>
    <mergeCell ref="H61:I61"/>
    <mergeCell ref="A62:G62"/>
    <mergeCell ref="H62:I62"/>
    <mergeCell ref="A58:G58"/>
    <mergeCell ref="H58:I58"/>
    <mergeCell ref="H56:I56"/>
    <mergeCell ref="A46:C46"/>
    <mergeCell ref="A47:C47"/>
    <mergeCell ref="A40:C40"/>
    <mergeCell ref="A43:C43"/>
    <mergeCell ref="A44:C44"/>
    <mergeCell ref="A42:J42"/>
    <mergeCell ref="A41:G41"/>
    <mergeCell ref="H41:I41"/>
    <mergeCell ref="G3:J10"/>
    <mergeCell ref="A5:B5"/>
    <mergeCell ref="C5:E5"/>
    <mergeCell ref="A9:B9"/>
    <mergeCell ref="C9:E9"/>
    <mergeCell ref="A6:B6"/>
    <mergeCell ref="C3:D3"/>
    <mergeCell ref="A4:B4"/>
    <mergeCell ref="C4:E4"/>
    <mergeCell ref="A3:B3"/>
  </mergeCells>
  <phoneticPr fontId="3"/>
  <conditionalFormatting sqref="C8:E10">
    <cfRule type="expression" dxfId="67" priority="11">
      <formula>AND($C$5&lt;&gt;"",$C8="")</formula>
    </cfRule>
  </conditionalFormatting>
  <conditionalFormatting sqref="D15:F26 I15:I26 D29:F40 I29:I40 D43:F54 I43:I54">
    <cfRule type="expression" dxfId="66" priority="10">
      <formula>AND($A15&lt;&gt;"",D15="")</formula>
    </cfRule>
  </conditionalFormatting>
  <dataValidations count="1">
    <dataValidation allowBlank="1" showInputMessage="1" showErrorMessage="1" prompt="※税抜_x000a_　　・円" sqref="F15:F26 I15:I26 F29:F40 I29:I40 F43:F54 I43:I54"/>
  </dataValidations>
  <printOptions horizontalCentered="1"/>
  <pageMargins left="0.7" right="0.7" top="0.75" bottom="0.75" header="0.3" footer="0.3"/>
  <pageSetup paperSize="9" scale="47" orientation="portrait" r:id="rId1"/>
  <headerFooter alignWithMargins="0">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3"/>
  <sheetViews>
    <sheetView showGridLines="0" view="pageBreakPreview" zoomScale="70" zoomScaleNormal="85" zoomScaleSheetLayoutView="70" workbookViewId="0">
      <selection activeCell="A3" sqref="A3"/>
    </sheetView>
  </sheetViews>
  <sheetFormatPr defaultColWidth="9" defaultRowHeight="27" customHeight="1" x14ac:dyDescent="0.25"/>
  <cols>
    <col min="1" max="1" width="23.86328125" style="8" customWidth="1"/>
    <col min="2" max="2" width="30" style="8" customWidth="1"/>
    <col min="3" max="9" width="6" style="8" customWidth="1"/>
    <col min="10" max="14" width="7" style="8" customWidth="1"/>
    <col min="15" max="15" width="14.1328125" style="8" customWidth="1"/>
    <col min="16" max="16" width="9.73046875" style="8" customWidth="1"/>
    <col min="17" max="22" width="9.1328125" style="8" customWidth="1"/>
    <col min="23" max="23" width="31.19921875" style="8" customWidth="1"/>
    <col min="24" max="24" width="9" style="11" hidden="1" customWidth="1"/>
    <col min="25" max="25" width="11" style="11" hidden="1" customWidth="1"/>
    <col min="26" max="26" width="9" style="11" hidden="1" customWidth="1"/>
    <col min="27" max="27" width="25.59765625" style="11" hidden="1" customWidth="1"/>
    <col min="28" max="28" width="9" style="11" hidden="1" customWidth="1"/>
    <col min="29" max="16384" width="9" style="11"/>
  </cols>
  <sheetData>
    <row r="1" spans="1:28" s="3" customFormat="1" ht="15" customHeight="1" x14ac:dyDescent="0.25">
      <c r="A1" s="438" t="s">
        <v>323</v>
      </c>
      <c r="B1" s="438"/>
      <c r="C1" s="438"/>
      <c r="D1" s="438"/>
      <c r="E1" s="438"/>
      <c r="F1" s="438"/>
      <c r="G1" s="438" t="str">
        <f>様式8verNo</f>
        <v>Ver.8.2</v>
      </c>
      <c r="H1" s="438"/>
      <c r="I1" s="438"/>
      <c r="J1" s="4"/>
      <c r="K1" s="4"/>
      <c r="L1" s="4"/>
      <c r="M1" s="4"/>
      <c r="N1" s="4"/>
      <c r="O1" s="5"/>
      <c r="P1" s="5"/>
      <c r="Q1" s="4"/>
      <c r="R1" s="4"/>
      <c r="S1" s="4"/>
      <c r="T1" s="4"/>
      <c r="U1" s="4"/>
      <c r="V1" s="39"/>
      <c r="W1" s="40"/>
    </row>
    <row r="2" spans="1:28" s="3" customFormat="1" ht="15" customHeight="1" x14ac:dyDescent="0.25">
      <c r="A2" s="438"/>
      <c r="B2" s="438"/>
      <c r="C2" s="438"/>
      <c r="D2" s="438"/>
      <c r="E2" s="438"/>
      <c r="F2" s="438"/>
      <c r="G2" s="438"/>
      <c r="H2" s="438"/>
      <c r="I2" s="438"/>
      <c r="J2" s="4"/>
      <c r="K2" s="4"/>
      <c r="L2" s="4"/>
      <c r="M2" s="4"/>
      <c r="N2" s="4"/>
      <c r="O2" s="5"/>
      <c r="P2" s="5"/>
      <c r="Q2" s="4"/>
      <c r="R2" s="4"/>
      <c r="S2" s="4"/>
      <c r="T2" s="4"/>
      <c r="U2" s="4"/>
      <c r="V2" s="39"/>
      <c r="W2" s="40"/>
    </row>
    <row r="3" spans="1:28" s="3" customFormat="1" ht="15" customHeight="1" thickBot="1" x14ac:dyDescent="0.3">
      <c r="B3" s="1"/>
      <c r="C3" s="1"/>
      <c r="D3" s="1"/>
      <c r="E3" s="1"/>
      <c r="F3" s="1"/>
      <c r="G3" s="1"/>
      <c r="H3" s="1"/>
      <c r="I3" s="1"/>
      <c r="J3" s="1"/>
      <c r="K3" s="1"/>
      <c r="L3" s="1"/>
      <c r="M3" s="1"/>
      <c r="N3" s="1"/>
      <c r="O3" s="1"/>
      <c r="P3" s="1"/>
      <c r="Q3" s="1"/>
      <c r="R3" s="1"/>
      <c r="S3" s="1"/>
      <c r="T3" s="1"/>
      <c r="U3" s="1"/>
      <c r="V3" s="1"/>
      <c r="W3" s="1"/>
    </row>
    <row r="4" spans="1:28" s="3" customFormat="1" ht="19.5" customHeight="1" x14ac:dyDescent="0.25">
      <c r="A4" s="240" t="s">
        <v>125</v>
      </c>
      <c r="B4" s="646" t="str">
        <f>IF(調達管理番号1="","",調達管理番号1)</f>
        <v/>
      </c>
      <c r="C4" s="646"/>
      <c r="D4" s="646" t="str">
        <f>IF(調達管理番号2="","",調達管理番号2)</f>
        <v/>
      </c>
      <c r="E4" s="647"/>
      <c r="F4" s="1"/>
      <c r="G4" s="488" t="s">
        <v>271</v>
      </c>
      <c r="H4" s="489"/>
      <c r="I4" s="489"/>
      <c r="J4" s="489"/>
      <c r="K4" s="489"/>
      <c r="L4" s="489"/>
      <c r="M4" s="489"/>
      <c r="N4" s="489"/>
      <c r="O4" s="489"/>
      <c r="P4" s="489"/>
      <c r="Q4" s="489"/>
      <c r="R4" s="489"/>
      <c r="S4" s="489"/>
      <c r="T4" s="489"/>
      <c r="U4" s="489"/>
      <c r="V4" s="489"/>
      <c r="W4" s="490"/>
    </row>
    <row r="5" spans="1:28" s="3" customFormat="1" ht="19.5" customHeight="1" x14ac:dyDescent="0.25">
      <c r="A5" s="268" t="s">
        <v>86</v>
      </c>
      <c r="B5" s="585" t="str">
        <f>IF(システムID="","",システムID)</f>
        <v/>
      </c>
      <c r="C5" s="585"/>
      <c r="D5" s="585"/>
      <c r="E5" s="586"/>
      <c r="F5" s="6"/>
      <c r="G5" s="491"/>
      <c r="H5" s="492"/>
      <c r="I5" s="492"/>
      <c r="J5" s="492"/>
      <c r="K5" s="492"/>
      <c r="L5" s="492"/>
      <c r="M5" s="492"/>
      <c r="N5" s="492"/>
      <c r="O5" s="492"/>
      <c r="P5" s="492"/>
      <c r="Q5" s="492"/>
      <c r="R5" s="492"/>
      <c r="S5" s="492"/>
      <c r="T5" s="492"/>
      <c r="U5" s="492"/>
      <c r="V5" s="492"/>
      <c r="W5" s="493"/>
    </row>
    <row r="6" spans="1:28" s="3" customFormat="1" ht="19.5" customHeight="1" x14ac:dyDescent="0.25">
      <c r="A6" s="228" t="s">
        <v>53</v>
      </c>
      <c r="B6" s="585" t="str">
        <f>IF(システム名="","",システム名)</f>
        <v/>
      </c>
      <c r="C6" s="585"/>
      <c r="D6" s="585"/>
      <c r="E6" s="586"/>
      <c r="F6" s="7"/>
      <c r="G6" s="491"/>
      <c r="H6" s="492"/>
      <c r="I6" s="492"/>
      <c r="J6" s="492"/>
      <c r="K6" s="492"/>
      <c r="L6" s="492"/>
      <c r="M6" s="492"/>
      <c r="N6" s="492"/>
      <c r="O6" s="492"/>
      <c r="P6" s="492"/>
      <c r="Q6" s="492"/>
      <c r="R6" s="492"/>
      <c r="S6" s="492"/>
      <c r="T6" s="492"/>
      <c r="U6" s="492"/>
      <c r="V6" s="492"/>
      <c r="W6" s="493"/>
    </row>
    <row r="7" spans="1:28" s="3" customFormat="1" ht="19.5" customHeight="1" x14ac:dyDescent="0.25">
      <c r="A7" s="229" t="s">
        <v>109</v>
      </c>
      <c r="B7" s="585" t="str">
        <f>IF(企画種別="","",企画種別)</f>
        <v/>
      </c>
      <c r="C7" s="585"/>
      <c r="D7" s="585"/>
      <c r="E7" s="586"/>
      <c r="F7" s="7"/>
      <c r="G7" s="491"/>
      <c r="H7" s="492"/>
      <c r="I7" s="492"/>
      <c r="J7" s="492"/>
      <c r="K7" s="492"/>
      <c r="L7" s="492"/>
      <c r="M7" s="492"/>
      <c r="N7" s="492"/>
      <c r="O7" s="492"/>
      <c r="P7" s="492"/>
      <c r="Q7" s="492"/>
      <c r="R7" s="492"/>
      <c r="S7" s="492"/>
      <c r="T7" s="492"/>
      <c r="U7" s="492"/>
      <c r="V7" s="492"/>
      <c r="W7" s="493"/>
    </row>
    <row r="8" spans="1:28" s="3" customFormat="1" ht="19.5" customHeight="1" x14ac:dyDescent="0.25">
      <c r="A8" s="228" t="s">
        <v>70</v>
      </c>
      <c r="B8" s="585" t="str">
        <f>IF(担当課="","",担当課)</f>
        <v/>
      </c>
      <c r="C8" s="585"/>
      <c r="D8" s="585"/>
      <c r="E8" s="586"/>
      <c r="F8" s="7"/>
      <c r="G8" s="491"/>
      <c r="H8" s="492"/>
      <c r="I8" s="492"/>
      <c r="J8" s="492"/>
      <c r="K8" s="492"/>
      <c r="L8" s="492"/>
      <c r="M8" s="492"/>
      <c r="N8" s="492"/>
      <c r="O8" s="492"/>
      <c r="P8" s="492"/>
      <c r="Q8" s="492"/>
      <c r="R8" s="492"/>
      <c r="S8" s="492"/>
      <c r="T8" s="492"/>
      <c r="U8" s="492"/>
      <c r="V8" s="492"/>
      <c r="W8" s="493"/>
    </row>
    <row r="9" spans="1:28" s="3" customFormat="1" ht="19.5" customHeight="1" x14ac:dyDescent="0.25">
      <c r="A9" s="228" t="s">
        <v>89</v>
      </c>
      <c r="B9" s="443"/>
      <c r="C9" s="443"/>
      <c r="D9" s="443"/>
      <c r="E9" s="444"/>
      <c r="F9" s="6"/>
      <c r="G9" s="491"/>
      <c r="H9" s="492"/>
      <c r="I9" s="492"/>
      <c r="J9" s="492"/>
      <c r="K9" s="492"/>
      <c r="L9" s="492"/>
      <c r="M9" s="492"/>
      <c r="N9" s="492"/>
      <c r="O9" s="492"/>
      <c r="P9" s="492"/>
      <c r="Q9" s="492"/>
      <c r="R9" s="492"/>
      <c r="S9" s="492"/>
      <c r="T9" s="492"/>
      <c r="U9" s="492"/>
      <c r="V9" s="492"/>
      <c r="W9" s="493"/>
    </row>
    <row r="10" spans="1:28" s="3" customFormat="1" ht="19.5" customHeight="1" x14ac:dyDescent="0.25">
      <c r="A10" s="228" t="s">
        <v>54</v>
      </c>
      <c r="B10" s="559"/>
      <c r="C10" s="559"/>
      <c r="D10" s="559"/>
      <c r="E10" s="560"/>
      <c r="F10" s="7"/>
      <c r="G10" s="491"/>
      <c r="H10" s="492"/>
      <c r="I10" s="492"/>
      <c r="J10" s="492"/>
      <c r="K10" s="492"/>
      <c r="L10" s="492"/>
      <c r="M10" s="492"/>
      <c r="N10" s="492"/>
      <c r="O10" s="492"/>
      <c r="P10" s="492"/>
      <c r="Q10" s="492"/>
      <c r="R10" s="492"/>
      <c r="S10" s="492"/>
      <c r="T10" s="492"/>
      <c r="U10" s="492"/>
      <c r="V10" s="492"/>
      <c r="W10" s="493"/>
    </row>
    <row r="11" spans="1:28" s="3" customFormat="1" ht="19.5" customHeight="1" x14ac:dyDescent="0.25">
      <c r="A11" s="381" t="s">
        <v>26</v>
      </c>
      <c r="B11" s="450"/>
      <c r="C11" s="450"/>
      <c r="D11" s="450"/>
      <c r="E11" s="451"/>
      <c r="F11" s="7"/>
      <c r="G11" s="491"/>
      <c r="H11" s="492"/>
      <c r="I11" s="492"/>
      <c r="J11" s="492"/>
      <c r="K11" s="492"/>
      <c r="L11" s="492"/>
      <c r="M11" s="492"/>
      <c r="N11" s="492"/>
      <c r="O11" s="492"/>
      <c r="P11" s="492"/>
      <c r="Q11" s="492"/>
      <c r="R11" s="492"/>
      <c r="S11" s="492"/>
      <c r="T11" s="492"/>
      <c r="U11" s="492"/>
      <c r="V11" s="492"/>
      <c r="W11" s="493"/>
    </row>
    <row r="12" spans="1:28" s="3" customFormat="1" ht="19.5" customHeight="1" thickBot="1" x14ac:dyDescent="0.3">
      <c r="A12" s="383" t="s">
        <v>243</v>
      </c>
      <c r="B12" s="629" t="str">
        <f>IF(区分="","",区分)</f>
        <v/>
      </c>
      <c r="C12" s="629"/>
      <c r="D12" s="629"/>
      <c r="E12" s="630"/>
      <c r="F12" s="7"/>
      <c r="G12" s="494"/>
      <c r="H12" s="495"/>
      <c r="I12" s="495"/>
      <c r="J12" s="495"/>
      <c r="K12" s="495"/>
      <c r="L12" s="495"/>
      <c r="M12" s="495"/>
      <c r="N12" s="495"/>
      <c r="O12" s="495"/>
      <c r="P12" s="495"/>
      <c r="Q12" s="495"/>
      <c r="R12" s="495"/>
      <c r="S12" s="495"/>
      <c r="T12" s="495"/>
      <c r="U12" s="495"/>
      <c r="V12" s="495"/>
      <c r="W12" s="496"/>
    </row>
    <row r="13" spans="1:28" ht="27" customHeight="1" thickBot="1" x14ac:dyDescent="0.3">
      <c r="V13" s="9"/>
      <c r="W13" s="9"/>
    </row>
    <row r="14" spans="1:28" ht="19.5" customHeight="1" x14ac:dyDescent="0.25">
      <c r="A14" s="631" t="s">
        <v>17</v>
      </c>
      <c r="B14" s="632"/>
      <c r="C14" s="635" t="s">
        <v>71</v>
      </c>
      <c r="D14" s="541"/>
      <c r="E14" s="541"/>
      <c r="F14" s="541"/>
      <c r="G14" s="541"/>
      <c r="H14" s="541"/>
      <c r="I14" s="541"/>
      <c r="J14" s="541"/>
      <c r="K14" s="541"/>
      <c r="L14" s="541"/>
      <c r="M14" s="541"/>
      <c r="N14" s="542"/>
      <c r="O14" s="635" t="s">
        <v>3</v>
      </c>
      <c r="P14" s="542"/>
      <c r="Q14" s="635" t="s">
        <v>72</v>
      </c>
      <c r="R14" s="541"/>
      <c r="S14" s="541"/>
      <c r="T14" s="541"/>
      <c r="U14" s="541"/>
      <c r="V14" s="542"/>
      <c r="W14" s="676" t="s">
        <v>258</v>
      </c>
      <c r="AA14" s="679" t="s">
        <v>278</v>
      </c>
      <c r="AB14" s="673" t="s">
        <v>279</v>
      </c>
    </row>
    <row r="15" spans="1:28" ht="19.5" customHeight="1" x14ac:dyDescent="0.25">
      <c r="A15" s="480"/>
      <c r="B15" s="481"/>
      <c r="C15" s="59" t="s">
        <v>91</v>
      </c>
      <c r="D15" s="57"/>
      <c r="E15" s="57"/>
      <c r="F15" s="57"/>
      <c r="G15" s="57" t="s">
        <v>242</v>
      </c>
      <c r="H15" s="196"/>
      <c r="I15" s="57" t="s">
        <v>91</v>
      </c>
      <c r="J15" s="57"/>
      <c r="K15" s="57"/>
      <c r="L15" s="57"/>
      <c r="M15" s="57"/>
      <c r="N15" s="58"/>
      <c r="O15" s="638" t="s">
        <v>69</v>
      </c>
      <c r="P15" s="633" t="s">
        <v>60</v>
      </c>
      <c r="Q15" s="636" t="s">
        <v>18</v>
      </c>
      <c r="R15" s="636" t="s">
        <v>65</v>
      </c>
      <c r="S15" s="636" t="s">
        <v>66</v>
      </c>
      <c r="T15" s="636" t="s">
        <v>19</v>
      </c>
      <c r="U15" s="633" t="s">
        <v>21</v>
      </c>
      <c r="V15" s="636" t="s">
        <v>64</v>
      </c>
      <c r="W15" s="677"/>
      <c r="AA15" s="680"/>
      <c r="AB15" s="674"/>
    </row>
    <row r="16" spans="1:28" ht="19.5" customHeight="1" x14ac:dyDescent="0.25">
      <c r="A16" s="420" t="s">
        <v>67</v>
      </c>
      <c r="B16" s="34" t="s">
        <v>59</v>
      </c>
      <c r="C16" s="421" t="s">
        <v>5</v>
      </c>
      <c r="D16" s="421" t="s">
        <v>6</v>
      </c>
      <c r="E16" s="421" t="s">
        <v>7</v>
      </c>
      <c r="F16" s="421" t="s">
        <v>8</v>
      </c>
      <c r="G16" s="421" t="s">
        <v>9</v>
      </c>
      <c r="H16" s="421" t="s">
        <v>10</v>
      </c>
      <c r="I16" s="421" t="s">
        <v>11</v>
      </c>
      <c r="J16" s="421" t="s">
        <v>12</v>
      </c>
      <c r="K16" s="421" t="s">
        <v>13</v>
      </c>
      <c r="L16" s="421" t="s">
        <v>14</v>
      </c>
      <c r="M16" s="421" t="s">
        <v>15</v>
      </c>
      <c r="N16" s="421" t="s">
        <v>16</v>
      </c>
      <c r="O16" s="634"/>
      <c r="P16" s="634"/>
      <c r="Q16" s="637"/>
      <c r="R16" s="637"/>
      <c r="S16" s="637"/>
      <c r="T16" s="637"/>
      <c r="U16" s="634"/>
      <c r="V16" s="637"/>
      <c r="W16" s="678"/>
      <c r="AA16" s="680"/>
      <c r="AB16" s="675"/>
    </row>
    <row r="17" spans="1:28" ht="27" hidden="1" customHeight="1" x14ac:dyDescent="0.25">
      <c r="A17" s="430" t="s">
        <v>286</v>
      </c>
      <c r="B17" s="429" t="s">
        <v>287</v>
      </c>
      <c r="C17" s="211" t="s">
        <v>288</v>
      </c>
      <c r="D17" s="211" t="s">
        <v>289</v>
      </c>
      <c r="E17" s="211" t="s">
        <v>290</v>
      </c>
      <c r="F17" s="211" t="s">
        <v>291</v>
      </c>
      <c r="G17" s="211" t="s">
        <v>292</v>
      </c>
      <c r="H17" s="211" t="s">
        <v>293</v>
      </c>
      <c r="I17" s="211" t="s">
        <v>294</v>
      </c>
      <c r="J17" s="211" t="s">
        <v>295</v>
      </c>
      <c r="K17" s="211" t="s">
        <v>296</v>
      </c>
      <c r="L17" s="211" t="s">
        <v>297</v>
      </c>
      <c r="M17" s="211" t="s">
        <v>298</v>
      </c>
      <c r="N17" s="211" t="s">
        <v>299</v>
      </c>
      <c r="O17" s="186" t="s">
        <v>300</v>
      </c>
      <c r="P17" s="187" t="s">
        <v>301</v>
      </c>
      <c r="Q17" s="127" t="s">
        <v>302</v>
      </c>
      <c r="R17" s="127" t="s">
        <v>303</v>
      </c>
      <c r="S17" s="127" t="s">
        <v>304</v>
      </c>
      <c r="T17" s="127" t="s">
        <v>305</v>
      </c>
      <c r="U17" s="127" t="s">
        <v>306</v>
      </c>
      <c r="V17" s="127" t="s">
        <v>307</v>
      </c>
      <c r="W17" s="424" t="s">
        <v>308</v>
      </c>
      <c r="X17" s="423" t="s">
        <v>309</v>
      </c>
      <c r="Y17" s="11" t="s">
        <v>310</v>
      </c>
      <c r="Z17" s="11" t="s">
        <v>311</v>
      </c>
      <c r="AA17" s="427" t="s">
        <v>312</v>
      </c>
      <c r="AB17" s="431" t="s">
        <v>313</v>
      </c>
    </row>
    <row r="18" spans="1:28" ht="27" customHeight="1" x14ac:dyDescent="0.25">
      <c r="A18" s="430"/>
      <c r="B18" s="425"/>
      <c r="C18" s="211"/>
      <c r="D18" s="211"/>
      <c r="E18" s="211"/>
      <c r="F18" s="211"/>
      <c r="G18" s="211"/>
      <c r="H18" s="211"/>
      <c r="I18" s="211"/>
      <c r="J18" s="211"/>
      <c r="K18" s="211"/>
      <c r="L18" s="211"/>
      <c r="M18" s="211"/>
      <c r="N18" s="211"/>
      <c r="O18" s="186"/>
      <c r="P18" s="187"/>
      <c r="Q18" s="127" t="str">
        <f t="shared" ref="Q18:Q40" si="0">IF($O18=Q$15,SUM($C18:$N18),"")</f>
        <v/>
      </c>
      <c r="R18" s="127" t="str">
        <f t="shared" ref="R18:R40" si="1">IF($O18=R$15,SUM($C18:$N18),"")</f>
        <v/>
      </c>
      <c r="S18" s="127" t="str">
        <f t="shared" ref="S18:S40" si="2">IF($O18=S$15,SUM($C18:$N18),"")</f>
        <v/>
      </c>
      <c r="T18" s="127" t="str">
        <f t="shared" ref="T18:T40" si="3">IF($O18=T$15,SUM($C18:$N18),"")</f>
        <v/>
      </c>
      <c r="U18" s="127" t="str">
        <f t="shared" ref="U18:U40" si="4">IF($O18=U$15,SUM($C18:$N18),"")</f>
        <v/>
      </c>
      <c r="V18" s="127" t="str">
        <f t="shared" ref="V18:V40" si="5">IF($O18=V$15,SUM($C18:$N18),"")</f>
        <v/>
      </c>
      <c r="W18" s="424"/>
      <c r="X18" s="423"/>
      <c r="AA18" s="427" t="str">
        <f>IF(A18&lt;&gt;"",A18,"")</f>
        <v/>
      </c>
      <c r="AB18" s="431">
        <f t="shared" ref="AB18:AB40" si="6">SUM(Q18:V18)</f>
        <v>0</v>
      </c>
    </row>
    <row r="19" spans="1:28" ht="27" customHeight="1" x14ac:dyDescent="0.25">
      <c r="A19" s="430"/>
      <c r="B19" s="425"/>
      <c r="C19" s="211"/>
      <c r="D19" s="211"/>
      <c r="E19" s="211"/>
      <c r="F19" s="211"/>
      <c r="G19" s="211"/>
      <c r="H19" s="211"/>
      <c r="I19" s="211"/>
      <c r="J19" s="211"/>
      <c r="K19" s="211"/>
      <c r="L19" s="211"/>
      <c r="M19" s="211"/>
      <c r="N19" s="211"/>
      <c r="O19" s="186"/>
      <c r="P19" s="187"/>
      <c r="Q19" s="127" t="str">
        <f t="shared" si="0"/>
        <v/>
      </c>
      <c r="R19" s="127" t="str">
        <f t="shared" si="1"/>
        <v/>
      </c>
      <c r="S19" s="127" t="str">
        <f t="shared" si="2"/>
        <v/>
      </c>
      <c r="T19" s="127" t="str">
        <f t="shared" si="3"/>
        <v/>
      </c>
      <c r="U19" s="127" t="str">
        <f t="shared" si="4"/>
        <v/>
      </c>
      <c r="V19" s="127" t="str">
        <f t="shared" si="5"/>
        <v/>
      </c>
      <c r="W19" s="424"/>
      <c r="X19" s="423"/>
      <c r="AA19" s="427" t="str">
        <f ca="1">IF(IF(A19&lt;&gt;"",A19,INDIRECT(ADDRESS(ROW()-1,COLUMN())))="","",IF(A19&lt;&gt;"",A19,INDIRECT(ADDRESS(ROW()-1,COLUMN()))))</f>
        <v/>
      </c>
      <c r="AB19" s="431">
        <f t="shared" si="6"/>
        <v>0</v>
      </c>
    </row>
    <row r="20" spans="1:28" ht="27" customHeight="1" x14ac:dyDescent="0.25">
      <c r="A20" s="430"/>
      <c r="B20" s="425"/>
      <c r="C20" s="211"/>
      <c r="D20" s="211"/>
      <c r="E20" s="211"/>
      <c r="F20" s="211"/>
      <c r="G20" s="211"/>
      <c r="H20" s="211"/>
      <c r="I20" s="211"/>
      <c r="J20" s="211"/>
      <c r="K20" s="211"/>
      <c r="L20" s="211"/>
      <c r="M20" s="211"/>
      <c r="N20" s="211"/>
      <c r="O20" s="186"/>
      <c r="P20" s="187"/>
      <c r="Q20" s="127" t="str">
        <f t="shared" si="0"/>
        <v/>
      </c>
      <c r="R20" s="127" t="str">
        <f t="shared" si="1"/>
        <v/>
      </c>
      <c r="S20" s="127" t="str">
        <f t="shared" si="2"/>
        <v/>
      </c>
      <c r="T20" s="127" t="str">
        <f t="shared" si="3"/>
        <v/>
      </c>
      <c r="U20" s="127" t="str">
        <f t="shared" si="4"/>
        <v/>
      </c>
      <c r="V20" s="127" t="str">
        <f t="shared" si="5"/>
        <v/>
      </c>
      <c r="W20" s="424"/>
      <c r="X20" s="423"/>
      <c r="AA20" s="427" t="str">
        <f t="shared" ref="AA20:AA58" ca="1" si="7">IF(IF(A20&lt;&gt;"",A20,INDIRECT(ADDRESS(ROW()-1,COLUMN())))="","",IF(A20&lt;&gt;"",A20,INDIRECT(ADDRESS(ROW()-1,COLUMN()))))</f>
        <v/>
      </c>
      <c r="AB20" s="431">
        <f t="shared" si="6"/>
        <v>0</v>
      </c>
    </row>
    <row r="21" spans="1:28" ht="27" customHeight="1" x14ac:dyDescent="0.25">
      <c r="A21" s="430"/>
      <c r="B21" s="425"/>
      <c r="C21" s="211"/>
      <c r="D21" s="211"/>
      <c r="E21" s="211"/>
      <c r="F21" s="211"/>
      <c r="G21" s="211"/>
      <c r="H21" s="211"/>
      <c r="I21" s="211"/>
      <c r="J21" s="211"/>
      <c r="K21" s="211"/>
      <c r="L21" s="211"/>
      <c r="M21" s="211"/>
      <c r="N21" s="211"/>
      <c r="O21" s="186"/>
      <c r="P21" s="187"/>
      <c r="Q21" s="127" t="str">
        <f t="shared" si="0"/>
        <v/>
      </c>
      <c r="R21" s="127" t="str">
        <f t="shared" si="1"/>
        <v/>
      </c>
      <c r="S21" s="127" t="str">
        <f t="shared" si="2"/>
        <v/>
      </c>
      <c r="T21" s="127" t="str">
        <f t="shared" si="3"/>
        <v/>
      </c>
      <c r="U21" s="127" t="str">
        <f t="shared" si="4"/>
        <v/>
      </c>
      <c r="V21" s="127" t="str">
        <f t="shared" si="5"/>
        <v/>
      </c>
      <c r="W21" s="424"/>
      <c r="X21" s="423"/>
      <c r="AA21" s="427" t="str">
        <f t="shared" ca="1" si="7"/>
        <v/>
      </c>
      <c r="AB21" s="431">
        <f t="shared" si="6"/>
        <v>0</v>
      </c>
    </row>
    <row r="22" spans="1:28" ht="27" customHeight="1" x14ac:dyDescent="0.25">
      <c r="A22" s="430"/>
      <c r="B22" s="425"/>
      <c r="C22" s="211"/>
      <c r="D22" s="211"/>
      <c r="E22" s="211"/>
      <c r="F22" s="211"/>
      <c r="G22" s="211"/>
      <c r="H22" s="211"/>
      <c r="I22" s="211"/>
      <c r="J22" s="211"/>
      <c r="K22" s="211"/>
      <c r="L22" s="211"/>
      <c r="M22" s="211"/>
      <c r="N22" s="211"/>
      <c r="O22" s="186"/>
      <c r="P22" s="187"/>
      <c r="Q22" s="127" t="str">
        <f t="shared" si="0"/>
        <v/>
      </c>
      <c r="R22" s="127" t="str">
        <f t="shared" si="1"/>
        <v/>
      </c>
      <c r="S22" s="127" t="str">
        <f t="shared" si="2"/>
        <v/>
      </c>
      <c r="T22" s="127" t="str">
        <f t="shared" si="3"/>
        <v/>
      </c>
      <c r="U22" s="127" t="str">
        <f t="shared" si="4"/>
        <v/>
      </c>
      <c r="V22" s="127" t="str">
        <f t="shared" si="5"/>
        <v/>
      </c>
      <c r="W22" s="424"/>
      <c r="X22" s="423"/>
      <c r="AA22" s="427" t="str">
        <f t="shared" ca="1" si="7"/>
        <v/>
      </c>
      <c r="AB22" s="431">
        <f t="shared" si="6"/>
        <v>0</v>
      </c>
    </row>
    <row r="23" spans="1:28" ht="27" customHeight="1" x14ac:dyDescent="0.25">
      <c r="A23" s="430"/>
      <c r="B23" s="425"/>
      <c r="C23" s="211"/>
      <c r="D23" s="211"/>
      <c r="E23" s="211"/>
      <c r="F23" s="211"/>
      <c r="G23" s="211"/>
      <c r="H23" s="211"/>
      <c r="I23" s="211"/>
      <c r="J23" s="211"/>
      <c r="K23" s="211"/>
      <c r="L23" s="211"/>
      <c r="M23" s="211"/>
      <c r="N23" s="211"/>
      <c r="O23" s="186"/>
      <c r="P23" s="187"/>
      <c r="Q23" s="127" t="str">
        <f t="shared" si="0"/>
        <v/>
      </c>
      <c r="R23" s="127" t="str">
        <f t="shared" si="1"/>
        <v/>
      </c>
      <c r="S23" s="127" t="str">
        <f t="shared" si="2"/>
        <v/>
      </c>
      <c r="T23" s="127" t="str">
        <f t="shared" si="3"/>
        <v/>
      </c>
      <c r="U23" s="127" t="str">
        <f t="shared" si="4"/>
        <v/>
      </c>
      <c r="V23" s="127" t="str">
        <f t="shared" si="5"/>
        <v/>
      </c>
      <c r="W23" s="424"/>
      <c r="X23" s="423"/>
      <c r="AA23" s="427" t="str">
        <f t="shared" ca="1" si="7"/>
        <v/>
      </c>
      <c r="AB23" s="431">
        <f t="shared" si="6"/>
        <v>0</v>
      </c>
    </row>
    <row r="24" spans="1:28" ht="27" customHeight="1" x14ac:dyDescent="0.25">
      <c r="A24" s="430"/>
      <c r="B24" s="425"/>
      <c r="C24" s="211"/>
      <c r="D24" s="211"/>
      <c r="E24" s="211"/>
      <c r="F24" s="211"/>
      <c r="G24" s="211"/>
      <c r="H24" s="211"/>
      <c r="I24" s="211"/>
      <c r="J24" s="211"/>
      <c r="K24" s="211"/>
      <c r="L24" s="211"/>
      <c r="M24" s="211"/>
      <c r="N24" s="211"/>
      <c r="O24" s="186"/>
      <c r="P24" s="187"/>
      <c r="Q24" s="127" t="str">
        <f t="shared" si="0"/>
        <v/>
      </c>
      <c r="R24" s="127" t="str">
        <f t="shared" si="1"/>
        <v/>
      </c>
      <c r="S24" s="127" t="str">
        <f t="shared" si="2"/>
        <v/>
      </c>
      <c r="T24" s="127" t="str">
        <f t="shared" si="3"/>
        <v/>
      </c>
      <c r="U24" s="127" t="str">
        <f t="shared" si="4"/>
        <v/>
      </c>
      <c r="V24" s="127" t="str">
        <f t="shared" si="5"/>
        <v/>
      </c>
      <c r="W24" s="424"/>
      <c r="X24" s="423"/>
      <c r="AA24" s="427" t="str">
        <f t="shared" ca="1" si="7"/>
        <v/>
      </c>
      <c r="AB24" s="431">
        <f t="shared" si="6"/>
        <v>0</v>
      </c>
    </row>
    <row r="25" spans="1:28" ht="27" customHeight="1" x14ac:dyDescent="0.25">
      <c r="A25" s="430"/>
      <c r="B25" s="425"/>
      <c r="C25" s="211"/>
      <c r="D25" s="211"/>
      <c r="E25" s="211"/>
      <c r="F25" s="211"/>
      <c r="G25" s="211"/>
      <c r="H25" s="211"/>
      <c r="I25" s="211"/>
      <c r="J25" s="211"/>
      <c r="K25" s="211"/>
      <c r="L25" s="211"/>
      <c r="M25" s="211"/>
      <c r="N25" s="211"/>
      <c r="O25" s="186"/>
      <c r="P25" s="187"/>
      <c r="Q25" s="127" t="str">
        <f t="shared" si="0"/>
        <v/>
      </c>
      <c r="R25" s="127" t="str">
        <f t="shared" si="1"/>
        <v/>
      </c>
      <c r="S25" s="127" t="str">
        <f t="shared" si="2"/>
        <v/>
      </c>
      <c r="T25" s="127" t="str">
        <f t="shared" si="3"/>
        <v/>
      </c>
      <c r="U25" s="127" t="str">
        <f t="shared" si="4"/>
        <v/>
      </c>
      <c r="V25" s="127" t="str">
        <f t="shared" si="5"/>
        <v/>
      </c>
      <c r="W25" s="424"/>
      <c r="X25" s="423"/>
      <c r="AA25" s="427" t="str">
        <f t="shared" ca="1" si="7"/>
        <v/>
      </c>
      <c r="AB25" s="431">
        <f t="shared" si="6"/>
        <v>0</v>
      </c>
    </row>
    <row r="26" spans="1:28" ht="27" customHeight="1" x14ac:dyDescent="0.25">
      <c r="A26" s="430"/>
      <c r="B26" s="425"/>
      <c r="C26" s="211"/>
      <c r="D26" s="211"/>
      <c r="E26" s="211"/>
      <c r="F26" s="211"/>
      <c r="G26" s="211"/>
      <c r="H26" s="211"/>
      <c r="I26" s="211"/>
      <c r="J26" s="211"/>
      <c r="K26" s="211"/>
      <c r="L26" s="211"/>
      <c r="M26" s="211"/>
      <c r="N26" s="211"/>
      <c r="O26" s="186"/>
      <c r="P26" s="187"/>
      <c r="Q26" s="127" t="str">
        <f t="shared" si="0"/>
        <v/>
      </c>
      <c r="R26" s="127" t="str">
        <f t="shared" si="1"/>
        <v/>
      </c>
      <c r="S26" s="127" t="str">
        <f t="shared" si="2"/>
        <v/>
      </c>
      <c r="T26" s="127" t="str">
        <f t="shared" si="3"/>
        <v/>
      </c>
      <c r="U26" s="127" t="str">
        <f t="shared" si="4"/>
        <v/>
      </c>
      <c r="V26" s="127" t="str">
        <f t="shared" si="5"/>
        <v/>
      </c>
      <c r="W26" s="424"/>
      <c r="X26" s="423"/>
      <c r="AA26" s="427" t="str">
        <f t="shared" ca="1" si="7"/>
        <v/>
      </c>
      <c r="AB26" s="431">
        <f t="shared" si="6"/>
        <v>0</v>
      </c>
    </row>
    <row r="27" spans="1:28" ht="27" customHeight="1" x14ac:dyDescent="0.25">
      <c r="A27" s="430"/>
      <c r="B27" s="425"/>
      <c r="C27" s="211"/>
      <c r="D27" s="211"/>
      <c r="E27" s="211"/>
      <c r="F27" s="211"/>
      <c r="G27" s="211"/>
      <c r="H27" s="211"/>
      <c r="I27" s="211"/>
      <c r="J27" s="211"/>
      <c r="K27" s="211"/>
      <c r="L27" s="211"/>
      <c r="M27" s="211"/>
      <c r="N27" s="211"/>
      <c r="O27" s="186"/>
      <c r="P27" s="187"/>
      <c r="Q27" s="127" t="str">
        <f t="shared" si="0"/>
        <v/>
      </c>
      <c r="R27" s="127" t="str">
        <f t="shared" si="1"/>
        <v/>
      </c>
      <c r="S27" s="127" t="str">
        <f t="shared" si="2"/>
        <v/>
      </c>
      <c r="T27" s="127" t="str">
        <f t="shared" si="3"/>
        <v/>
      </c>
      <c r="U27" s="127" t="str">
        <f t="shared" si="4"/>
        <v/>
      </c>
      <c r="V27" s="127" t="str">
        <f t="shared" si="5"/>
        <v/>
      </c>
      <c r="W27" s="424"/>
      <c r="X27" s="423"/>
      <c r="AA27" s="427" t="str">
        <f t="shared" ca="1" si="7"/>
        <v/>
      </c>
      <c r="AB27" s="431">
        <f t="shared" si="6"/>
        <v>0</v>
      </c>
    </row>
    <row r="28" spans="1:28" ht="27" customHeight="1" x14ac:dyDescent="0.25">
      <c r="A28" s="430"/>
      <c r="B28" s="425"/>
      <c r="C28" s="211"/>
      <c r="D28" s="211"/>
      <c r="E28" s="211"/>
      <c r="F28" s="211"/>
      <c r="G28" s="211"/>
      <c r="H28" s="211"/>
      <c r="I28" s="211"/>
      <c r="J28" s="211"/>
      <c r="K28" s="211"/>
      <c r="L28" s="211"/>
      <c r="M28" s="211"/>
      <c r="N28" s="211"/>
      <c r="O28" s="186"/>
      <c r="P28" s="187"/>
      <c r="Q28" s="127" t="str">
        <f t="shared" si="0"/>
        <v/>
      </c>
      <c r="R28" s="127" t="str">
        <f t="shared" si="1"/>
        <v/>
      </c>
      <c r="S28" s="127" t="str">
        <f t="shared" si="2"/>
        <v/>
      </c>
      <c r="T28" s="127" t="str">
        <f t="shared" si="3"/>
        <v/>
      </c>
      <c r="U28" s="127" t="str">
        <f t="shared" si="4"/>
        <v/>
      </c>
      <c r="V28" s="127" t="str">
        <f t="shared" si="5"/>
        <v/>
      </c>
      <c r="W28" s="424"/>
      <c r="X28" s="423"/>
      <c r="AA28" s="427" t="str">
        <f t="shared" ca="1" si="7"/>
        <v/>
      </c>
      <c r="AB28" s="431">
        <f t="shared" si="6"/>
        <v>0</v>
      </c>
    </row>
    <row r="29" spans="1:28" ht="27" customHeight="1" x14ac:dyDescent="0.25">
      <c r="A29" s="430"/>
      <c r="B29" s="425"/>
      <c r="C29" s="211"/>
      <c r="D29" s="211"/>
      <c r="E29" s="211"/>
      <c r="F29" s="211"/>
      <c r="G29" s="211"/>
      <c r="H29" s="211"/>
      <c r="I29" s="211"/>
      <c r="J29" s="211"/>
      <c r="K29" s="211"/>
      <c r="L29" s="211"/>
      <c r="M29" s="211"/>
      <c r="N29" s="211"/>
      <c r="O29" s="186"/>
      <c r="P29" s="187"/>
      <c r="Q29" s="127" t="str">
        <f t="shared" si="0"/>
        <v/>
      </c>
      <c r="R29" s="127" t="str">
        <f t="shared" si="1"/>
        <v/>
      </c>
      <c r="S29" s="127" t="str">
        <f t="shared" si="2"/>
        <v/>
      </c>
      <c r="T29" s="127" t="str">
        <f t="shared" si="3"/>
        <v/>
      </c>
      <c r="U29" s="127" t="str">
        <f t="shared" si="4"/>
        <v/>
      </c>
      <c r="V29" s="127" t="str">
        <f t="shared" si="5"/>
        <v/>
      </c>
      <c r="W29" s="424"/>
      <c r="X29" s="423"/>
      <c r="AA29" s="427" t="str">
        <f t="shared" ca="1" si="7"/>
        <v/>
      </c>
      <c r="AB29" s="431">
        <f t="shared" si="6"/>
        <v>0</v>
      </c>
    </row>
    <row r="30" spans="1:28" ht="27" customHeight="1" x14ac:dyDescent="0.25">
      <c r="A30" s="430"/>
      <c r="B30" s="425"/>
      <c r="C30" s="211"/>
      <c r="D30" s="211"/>
      <c r="E30" s="211"/>
      <c r="F30" s="211"/>
      <c r="G30" s="211"/>
      <c r="H30" s="211"/>
      <c r="I30" s="211"/>
      <c r="J30" s="211"/>
      <c r="K30" s="211"/>
      <c r="L30" s="211"/>
      <c r="M30" s="211"/>
      <c r="N30" s="211"/>
      <c r="O30" s="186"/>
      <c r="P30" s="187"/>
      <c r="Q30" s="127" t="str">
        <f t="shared" si="0"/>
        <v/>
      </c>
      <c r="R30" s="127" t="str">
        <f t="shared" si="1"/>
        <v/>
      </c>
      <c r="S30" s="127" t="str">
        <f t="shared" si="2"/>
        <v/>
      </c>
      <c r="T30" s="127" t="str">
        <f t="shared" si="3"/>
        <v/>
      </c>
      <c r="U30" s="127" t="str">
        <f t="shared" si="4"/>
        <v/>
      </c>
      <c r="V30" s="127" t="str">
        <f t="shared" si="5"/>
        <v/>
      </c>
      <c r="W30" s="424"/>
      <c r="X30" s="423"/>
      <c r="AA30" s="427" t="str">
        <f t="shared" ca="1" si="7"/>
        <v/>
      </c>
      <c r="AB30" s="431">
        <f t="shared" si="6"/>
        <v>0</v>
      </c>
    </row>
    <row r="31" spans="1:28" ht="27" customHeight="1" x14ac:dyDescent="0.25">
      <c r="A31" s="430"/>
      <c r="B31" s="425"/>
      <c r="C31" s="211"/>
      <c r="D31" s="211"/>
      <c r="E31" s="211"/>
      <c r="F31" s="211"/>
      <c r="G31" s="211"/>
      <c r="H31" s="211"/>
      <c r="I31" s="211"/>
      <c r="J31" s="211"/>
      <c r="K31" s="211"/>
      <c r="L31" s="211"/>
      <c r="M31" s="211"/>
      <c r="N31" s="211"/>
      <c r="O31" s="186"/>
      <c r="P31" s="187"/>
      <c r="Q31" s="127" t="str">
        <f t="shared" si="0"/>
        <v/>
      </c>
      <c r="R31" s="127" t="str">
        <f t="shared" si="1"/>
        <v/>
      </c>
      <c r="S31" s="127" t="str">
        <f t="shared" si="2"/>
        <v/>
      </c>
      <c r="T31" s="127" t="str">
        <f t="shared" si="3"/>
        <v/>
      </c>
      <c r="U31" s="127" t="str">
        <f t="shared" si="4"/>
        <v/>
      </c>
      <c r="V31" s="127" t="str">
        <f t="shared" si="5"/>
        <v/>
      </c>
      <c r="W31" s="424"/>
      <c r="X31" s="423"/>
      <c r="AA31" s="427" t="str">
        <f t="shared" ca="1" si="7"/>
        <v/>
      </c>
      <c r="AB31" s="431">
        <f t="shared" si="6"/>
        <v>0</v>
      </c>
    </row>
    <row r="32" spans="1:28" ht="27" customHeight="1" x14ac:dyDescent="0.25">
      <c r="A32" s="430"/>
      <c r="B32" s="425"/>
      <c r="C32" s="211"/>
      <c r="D32" s="211"/>
      <c r="E32" s="211"/>
      <c r="F32" s="211"/>
      <c r="G32" s="211"/>
      <c r="H32" s="211"/>
      <c r="I32" s="211"/>
      <c r="J32" s="211"/>
      <c r="K32" s="211"/>
      <c r="L32" s="211"/>
      <c r="M32" s="211"/>
      <c r="N32" s="211"/>
      <c r="O32" s="186"/>
      <c r="P32" s="187"/>
      <c r="Q32" s="127" t="str">
        <f t="shared" si="0"/>
        <v/>
      </c>
      <c r="R32" s="127" t="str">
        <f t="shared" si="1"/>
        <v/>
      </c>
      <c r="S32" s="127" t="str">
        <f t="shared" si="2"/>
        <v/>
      </c>
      <c r="T32" s="127" t="str">
        <f t="shared" si="3"/>
        <v/>
      </c>
      <c r="U32" s="127" t="str">
        <f t="shared" si="4"/>
        <v/>
      </c>
      <c r="V32" s="127" t="str">
        <f t="shared" si="5"/>
        <v/>
      </c>
      <c r="W32" s="424"/>
      <c r="X32" s="423"/>
      <c r="AA32" s="427" t="str">
        <f t="shared" ca="1" si="7"/>
        <v/>
      </c>
      <c r="AB32" s="431">
        <f t="shared" si="6"/>
        <v>0</v>
      </c>
    </row>
    <row r="33" spans="1:28" ht="27" customHeight="1" x14ac:dyDescent="0.25">
      <c r="A33" s="430"/>
      <c r="B33" s="425"/>
      <c r="C33" s="211"/>
      <c r="D33" s="211"/>
      <c r="E33" s="211"/>
      <c r="F33" s="211"/>
      <c r="G33" s="211"/>
      <c r="H33" s="211"/>
      <c r="I33" s="211"/>
      <c r="J33" s="211"/>
      <c r="K33" s="211"/>
      <c r="L33" s="211"/>
      <c r="M33" s="211"/>
      <c r="N33" s="211"/>
      <c r="O33" s="186"/>
      <c r="P33" s="187"/>
      <c r="Q33" s="127" t="str">
        <f t="shared" si="0"/>
        <v/>
      </c>
      <c r="R33" s="127" t="str">
        <f t="shared" si="1"/>
        <v/>
      </c>
      <c r="S33" s="127" t="str">
        <f t="shared" si="2"/>
        <v/>
      </c>
      <c r="T33" s="127" t="str">
        <f t="shared" si="3"/>
        <v/>
      </c>
      <c r="U33" s="127" t="str">
        <f t="shared" si="4"/>
        <v/>
      </c>
      <c r="V33" s="127" t="str">
        <f t="shared" si="5"/>
        <v/>
      </c>
      <c r="W33" s="424"/>
      <c r="X33" s="423"/>
      <c r="AA33" s="427" t="str">
        <f t="shared" ca="1" si="7"/>
        <v/>
      </c>
      <c r="AB33" s="431">
        <f t="shared" si="6"/>
        <v>0</v>
      </c>
    </row>
    <row r="34" spans="1:28" ht="27" customHeight="1" x14ac:dyDescent="0.25">
      <c r="A34" s="430"/>
      <c r="B34" s="425"/>
      <c r="C34" s="211"/>
      <c r="D34" s="211"/>
      <c r="E34" s="211"/>
      <c r="F34" s="211"/>
      <c r="G34" s="211"/>
      <c r="H34" s="211"/>
      <c r="I34" s="211"/>
      <c r="J34" s="211"/>
      <c r="K34" s="211"/>
      <c r="L34" s="211"/>
      <c r="M34" s="211"/>
      <c r="N34" s="211"/>
      <c r="O34" s="186"/>
      <c r="P34" s="187"/>
      <c r="Q34" s="127" t="str">
        <f t="shared" si="0"/>
        <v/>
      </c>
      <c r="R34" s="127" t="str">
        <f t="shared" si="1"/>
        <v/>
      </c>
      <c r="S34" s="127" t="str">
        <f t="shared" si="2"/>
        <v/>
      </c>
      <c r="T34" s="127" t="str">
        <f t="shared" si="3"/>
        <v/>
      </c>
      <c r="U34" s="127" t="str">
        <f t="shared" si="4"/>
        <v/>
      </c>
      <c r="V34" s="127" t="str">
        <f t="shared" si="5"/>
        <v/>
      </c>
      <c r="W34" s="424"/>
      <c r="X34" s="423"/>
      <c r="AA34" s="427" t="str">
        <f t="shared" ca="1" si="7"/>
        <v/>
      </c>
      <c r="AB34" s="431">
        <f t="shared" si="6"/>
        <v>0</v>
      </c>
    </row>
    <row r="35" spans="1:28" ht="27" customHeight="1" x14ac:dyDescent="0.25">
      <c r="A35" s="430"/>
      <c r="B35" s="425"/>
      <c r="C35" s="211"/>
      <c r="D35" s="211"/>
      <c r="E35" s="211"/>
      <c r="F35" s="211"/>
      <c r="G35" s="211"/>
      <c r="H35" s="211"/>
      <c r="I35" s="211"/>
      <c r="J35" s="211"/>
      <c r="K35" s="211"/>
      <c r="L35" s="211"/>
      <c r="M35" s="211"/>
      <c r="N35" s="211"/>
      <c r="O35" s="186"/>
      <c r="P35" s="187"/>
      <c r="Q35" s="127" t="str">
        <f t="shared" si="0"/>
        <v/>
      </c>
      <c r="R35" s="127" t="str">
        <f t="shared" si="1"/>
        <v/>
      </c>
      <c r="S35" s="127" t="str">
        <f t="shared" si="2"/>
        <v/>
      </c>
      <c r="T35" s="127" t="str">
        <f t="shared" si="3"/>
        <v/>
      </c>
      <c r="U35" s="127" t="str">
        <f t="shared" si="4"/>
        <v/>
      </c>
      <c r="V35" s="127" t="str">
        <f t="shared" si="5"/>
        <v/>
      </c>
      <c r="W35" s="424"/>
      <c r="X35" s="423"/>
      <c r="AA35" s="427" t="str">
        <f t="shared" ca="1" si="7"/>
        <v/>
      </c>
      <c r="AB35" s="431">
        <f t="shared" si="6"/>
        <v>0</v>
      </c>
    </row>
    <row r="36" spans="1:28" ht="27" customHeight="1" x14ac:dyDescent="0.25">
      <c r="A36" s="430"/>
      <c r="B36" s="425"/>
      <c r="C36" s="211"/>
      <c r="D36" s="211"/>
      <c r="E36" s="211"/>
      <c r="F36" s="211"/>
      <c r="G36" s="211"/>
      <c r="H36" s="211"/>
      <c r="I36" s="211"/>
      <c r="J36" s="211"/>
      <c r="K36" s="211"/>
      <c r="L36" s="211"/>
      <c r="M36" s="211"/>
      <c r="N36" s="211"/>
      <c r="O36" s="186"/>
      <c r="P36" s="187"/>
      <c r="Q36" s="127" t="str">
        <f t="shared" si="0"/>
        <v/>
      </c>
      <c r="R36" s="127" t="str">
        <f t="shared" si="1"/>
        <v/>
      </c>
      <c r="S36" s="127" t="str">
        <f t="shared" si="2"/>
        <v/>
      </c>
      <c r="T36" s="127" t="str">
        <f t="shared" si="3"/>
        <v/>
      </c>
      <c r="U36" s="127" t="str">
        <f t="shared" si="4"/>
        <v/>
      </c>
      <c r="V36" s="127" t="str">
        <f t="shared" si="5"/>
        <v/>
      </c>
      <c r="W36" s="424"/>
      <c r="X36" s="423"/>
      <c r="AA36" s="427" t="str">
        <f t="shared" ca="1" si="7"/>
        <v/>
      </c>
      <c r="AB36" s="431">
        <f t="shared" si="6"/>
        <v>0</v>
      </c>
    </row>
    <row r="37" spans="1:28" ht="27" customHeight="1" x14ac:dyDescent="0.25">
      <c r="A37" s="430"/>
      <c r="B37" s="425"/>
      <c r="C37" s="211"/>
      <c r="D37" s="211"/>
      <c r="E37" s="211"/>
      <c r="F37" s="211"/>
      <c r="G37" s="211"/>
      <c r="H37" s="211"/>
      <c r="I37" s="211"/>
      <c r="J37" s="211"/>
      <c r="K37" s="211"/>
      <c r="L37" s="211"/>
      <c r="M37" s="211"/>
      <c r="N37" s="211"/>
      <c r="O37" s="186"/>
      <c r="P37" s="187"/>
      <c r="Q37" s="127" t="str">
        <f t="shared" si="0"/>
        <v/>
      </c>
      <c r="R37" s="127" t="str">
        <f t="shared" si="1"/>
        <v/>
      </c>
      <c r="S37" s="127" t="str">
        <f t="shared" si="2"/>
        <v/>
      </c>
      <c r="T37" s="127" t="str">
        <f t="shared" si="3"/>
        <v/>
      </c>
      <c r="U37" s="127" t="str">
        <f t="shared" si="4"/>
        <v/>
      </c>
      <c r="V37" s="127" t="str">
        <f t="shared" si="5"/>
        <v/>
      </c>
      <c r="W37" s="424"/>
      <c r="X37" s="423"/>
      <c r="AA37" s="427" t="str">
        <f t="shared" ca="1" si="7"/>
        <v/>
      </c>
      <c r="AB37" s="431">
        <f t="shared" si="6"/>
        <v>0</v>
      </c>
    </row>
    <row r="38" spans="1:28" ht="27" customHeight="1" x14ac:dyDescent="0.25">
      <c r="A38" s="430"/>
      <c r="B38" s="425"/>
      <c r="C38" s="211"/>
      <c r="D38" s="211"/>
      <c r="E38" s="211"/>
      <c r="F38" s="211"/>
      <c r="G38" s="211"/>
      <c r="H38" s="211"/>
      <c r="I38" s="211"/>
      <c r="J38" s="211"/>
      <c r="K38" s="211"/>
      <c r="L38" s="211"/>
      <c r="M38" s="211"/>
      <c r="N38" s="211"/>
      <c r="O38" s="186"/>
      <c r="P38" s="187"/>
      <c r="Q38" s="127" t="str">
        <f t="shared" si="0"/>
        <v/>
      </c>
      <c r="R38" s="127" t="str">
        <f t="shared" si="1"/>
        <v/>
      </c>
      <c r="S38" s="127" t="str">
        <f t="shared" si="2"/>
        <v/>
      </c>
      <c r="T38" s="127" t="str">
        <f t="shared" si="3"/>
        <v/>
      </c>
      <c r="U38" s="127" t="str">
        <f t="shared" si="4"/>
        <v/>
      </c>
      <c r="V38" s="127" t="str">
        <f t="shared" si="5"/>
        <v/>
      </c>
      <c r="W38" s="424"/>
      <c r="X38" s="423"/>
      <c r="AA38" s="427" t="str">
        <f t="shared" ca="1" si="7"/>
        <v/>
      </c>
      <c r="AB38" s="431">
        <f t="shared" si="6"/>
        <v>0</v>
      </c>
    </row>
    <row r="39" spans="1:28" ht="27" customHeight="1" x14ac:dyDescent="0.25">
      <c r="A39" s="430"/>
      <c r="B39" s="425"/>
      <c r="C39" s="211"/>
      <c r="D39" s="211"/>
      <c r="E39" s="211"/>
      <c r="F39" s="211"/>
      <c r="G39" s="211"/>
      <c r="H39" s="211"/>
      <c r="I39" s="211"/>
      <c r="J39" s="211"/>
      <c r="K39" s="211"/>
      <c r="L39" s="211"/>
      <c r="M39" s="211"/>
      <c r="N39" s="211"/>
      <c r="O39" s="186"/>
      <c r="P39" s="187"/>
      <c r="Q39" s="127" t="str">
        <f t="shared" si="0"/>
        <v/>
      </c>
      <c r="R39" s="127" t="str">
        <f t="shared" si="1"/>
        <v/>
      </c>
      <c r="S39" s="127" t="str">
        <f t="shared" si="2"/>
        <v/>
      </c>
      <c r="T39" s="127" t="str">
        <f t="shared" si="3"/>
        <v/>
      </c>
      <c r="U39" s="127" t="str">
        <f t="shared" si="4"/>
        <v/>
      </c>
      <c r="V39" s="127" t="str">
        <f t="shared" si="5"/>
        <v/>
      </c>
      <c r="W39" s="424"/>
      <c r="X39" s="423"/>
      <c r="AA39" s="427" t="str">
        <f t="shared" ca="1" si="7"/>
        <v/>
      </c>
      <c r="AB39" s="431">
        <f t="shared" si="6"/>
        <v>0</v>
      </c>
    </row>
    <row r="40" spans="1:28" ht="27" customHeight="1" x14ac:dyDescent="0.25">
      <c r="A40" s="430"/>
      <c r="B40" s="425"/>
      <c r="C40" s="211"/>
      <c r="D40" s="211"/>
      <c r="E40" s="211"/>
      <c r="F40" s="211"/>
      <c r="G40" s="211"/>
      <c r="H40" s="211"/>
      <c r="I40" s="211"/>
      <c r="J40" s="211"/>
      <c r="K40" s="211"/>
      <c r="L40" s="211"/>
      <c r="M40" s="211"/>
      <c r="N40" s="211"/>
      <c r="O40" s="186"/>
      <c r="P40" s="426"/>
      <c r="Q40" s="127" t="str">
        <f t="shared" si="0"/>
        <v/>
      </c>
      <c r="R40" s="127" t="str">
        <f t="shared" si="1"/>
        <v/>
      </c>
      <c r="S40" s="127" t="str">
        <f t="shared" si="2"/>
        <v/>
      </c>
      <c r="T40" s="127" t="str">
        <f t="shared" si="3"/>
        <v/>
      </c>
      <c r="U40" s="127" t="str">
        <f t="shared" si="4"/>
        <v/>
      </c>
      <c r="V40" s="127" t="str">
        <f t="shared" si="5"/>
        <v/>
      </c>
      <c r="W40" s="424"/>
      <c r="X40" s="423"/>
      <c r="AA40" s="427" t="str">
        <f t="shared" ca="1" si="7"/>
        <v/>
      </c>
      <c r="AB40" s="431">
        <f t="shared" si="6"/>
        <v>0</v>
      </c>
    </row>
    <row r="41" spans="1:28" ht="27" customHeight="1" x14ac:dyDescent="0.25">
      <c r="A41" s="430"/>
      <c r="B41" s="422"/>
      <c r="C41" s="211"/>
      <c r="D41" s="211"/>
      <c r="E41" s="211"/>
      <c r="F41" s="211"/>
      <c r="G41" s="211"/>
      <c r="H41" s="211"/>
      <c r="I41" s="211"/>
      <c r="J41" s="211"/>
      <c r="K41" s="211"/>
      <c r="L41" s="211"/>
      <c r="M41" s="211"/>
      <c r="N41" s="211"/>
      <c r="O41" s="186"/>
      <c r="P41" s="187"/>
      <c r="Q41" s="127" t="str">
        <f t="shared" ref="Q41:V44" si="8">IF($O41=Q$15,SUM($C41:$N41),"")</f>
        <v/>
      </c>
      <c r="R41" s="127" t="str">
        <f t="shared" si="8"/>
        <v/>
      </c>
      <c r="S41" s="127" t="str">
        <f t="shared" si="8"/>
        <v/>
      </c>
      <c r="T41" s="127" t="str">
        <f t="shared" si="8"/>
        <v/>
      </c>
      <c r="U41" s="127" t="str">
        <f t="shared" si="8"/>
        <v/>
      </c>
      <c r="V41" s="127" t="str">
        <f t="shared" si="8"/>
        <v/>
      </c>
      <c r="W41" s="424"/>
      <c r="X41" s="423"/>
      <c r="AA41" s="427" t="str">
        <f t="shared" ca="1" si="7"/>
        <v/>
      </c>
      <c r="AB41" s="431">
        <f t="shared" ref="AB41:AB44" si="9">SUM(Q41:V41)</f>
        <v>0</v>
      </c>
    </row>
    <row r="42" spans="1:28" ht="27" customHeight="1" x14ac:dyDescent="0.25">
      <c r="A42" s="430"/>
      <c r="B42" s="422"/>
      <c r="C42" s="211"/>
      <c r="D42" s="211"/>
      <c r="E42" s="211"/>
      <c r="F42" s="211"/>
      <c r="G42" s="211"/>
      <c r="H42" s="211"/>
      <c r="I42" s="211"/>
      <c r="J42" s="211"/>
      <c r="K42" s="211"/>
      <c r="L42" s="211"/>
      <c r="M42" s="211"/>
      <c r="N42" s="211"/>
      <c r="O42" s="186"/>
      <c r="P42" s="187"/>
      <c r="Q42" s="127" t="str">
        <f t="shared" si="8"/>
        <v/>
      </c>
      <c r="R42" s="127" t="str">
        <f t="shared" si="8"/>
        <v/>
      </c>
      <c r="S42" s="127" t="str">
        <f t="shared" si="8"/>
        <v/>
      </c>
      <c r="T42" s="127" t="str">
        <f t="shared" si="8"/>
        <v/>
      </c>
      <c r="U42" s="127" t="str">
        <f t="shared" si="8"/>
        <v/>
      </c>
      <c r="V42" s="127" t="str">
        <f t="shared" si="8"/>
        <v/>
      </c>
      <c r="W42" s="424"/>
      <c r="X42" s="423"/>
      <c r="AA42" s="427" t="str">
        <f t="shared" ca="1" si="7"/>
        <v/>
      </c>
      <c r="AB42" s="431">
        <f t="shared" si="9"/>
        <v>0</v>
      </c>
    </row>
    <row r="43" spans="1:28" ht="27" customHeight="1" x14ac:dyDescent="0.25">
      <c r="A43" s="430"/>
      <c r="B43" s="189"/>
      <c r="C43" s="211"/>
      <c r="D43" s="211"/>
      <c r="E43" s="211"/>
      <c r="F43" s="211"/>
      <c r="G43" s="211"/>
      <c r="H43" s="211"/>
      <c r="I43" s="211"/>
      <c r="J43" s="211"/>
      <c r="K43" s="211"/>
      <c r="L43" s="211"/>
      <c r="M43" s="211"/>
      <c r="N43" s="211"/>
      <c r="O43" s="186"/>
      <c r="P43" s="188"/>
      <c r="Q43" s="127" t="str">
        <f t="shared" si="8"/>
        <v/>
      </c>
      <c r="R43" s="127" t="str">
        <f t="shared" si="8"/>
        <v/>
      </c>
      <c r="S43" s="127" t="str">
        <f t="shared" si="8"/>
        <v/>
      </c>
      <c r="T43" s="127" t="str">
        <f t="shared" si="8"/>
        <v/>
      </c>
      <c r="U43" s="127" t="str">
        <f t="shared" si="8"/>
        <v/>
      </c>
      <c r="V43" s="127" t="str">
        <f t="shared" si="8"/>
        <v/>
      </c>
      <c r="W43" s="424"/>
      <c r="X43" s="423"/>
      <c r="AA43" s="427" t="str">
        <f t="shared" ca="1" si="7"/>
        <v/>
      </c>
      <c r="AB43" s="431">
        <f t="shared" si="9"/>
        <v>0</v>
      </c>
    </row>
    <row r="44" spans="1:28" ht="27" customHeight="1" x14ac:dyDescent="0.25">
      <c r="A44" s="430"/>
      <c r="B44" s="422"/>
      <c r="C44" s="211"/>
      <c r="D44" s="211"/>
      <c r="E44" s="211"/>
      <c r="F44" s="211"/>
      <c r="G44" s="211"/>
      <c r="H44" s="211"/>
      <c r="I44" s="211"/>
      <c r="J44" s="211"/>
      <c r="K44" s="211"/>
      <c r="L44" s="211"/>
      <c r="M44" s="211"/>
      <c r="N44" s="211"/>
      <c r="O44" s="186"/>
      <c r="P44" s="188"/>
      <c r="Q44" s="127" t="str">
        <f t="shared" si="8"/>
        <v/>
      </c>
      <c r="R44" s="127" t="str">
        <f t="shared" si="8"/>
        <v/>
      </c>
      <c r="S44" s="127" t="str">
        <f t="shared" si="8"/>
        <v/>
      </c>
      <c r="T44" s="127" t="str">
        <f t="shared" si="8"/>
        <v/>
      </c>
      <c r="U44" s="127" t="str">
        <f t="shared" si="8"/>
        <v/>
      </c>
      <c r="V44" s="127" t="str">
        <f t="shared" si="8"/>
        <v/>
      </c>
      <c r="W44" s="424"/>
      <c r="X44" s="423"/>
      <c r="AA44" s="427" t="str">
        <f t="shared" ca="1" si="7"/>
        <v/>
      </c>
      <c r="AB44" s="431">
        <f t="shared" si="9"/>
        <v>0</v>
      </c>
    </row>
    <row r="45" spans="1:28" ht="27" customHeight="1" x14ac:dyDescent="0.25">
      <c r="A45" s="430"/>
      <c r="B45" s="425"/>
      <c r="C45" s="211"/>
      <c r="D45" s="211"/>
      <c r="E45" s="211"/>
      <c r="F45" s="211"/>
      <c r="G45" s="211"/>
      <c r="H45" s="211"/>
      <c r="I45" s="211"/>
      <c r="J45" s="211"/>
      <c r="K45" s="211"/>
      <c r="L45" s="211"/>
      <c r="M45" s="211"/>
      <c r="N45" s="211"/>
      <c r="O45" s="186"/>
      <c r="P45" s="188"/>
      <c r="Q45" s="127" t="str">
        <f t="shared" ref="Q45:Q47" si="10">IF($O45=Q$15,SUM($C45:$N45),"")</f>
        <v/>
      </c>
      <c r="R45" s="127" t="str">
        <f t="shared" ref="R45:R47" si="11">IF($O45=R$15,SUM($C45:$N45),"")</f>
        <v/>
      </c>
      <c r="S45" s="127" t="str">
        <f t="shared" ref="S45:S47" si="12">IF($O45=S$15,SUM($C45:$N45),"")</f>
        <v/>
      </c>
      <c r="T45" s="127" t="str">
        <f t="shared" ref="T45:T47" si="13">IF($O45=T$15,SUM($C45:$N45),"")</f>
        <v/>
      </c>
      <c r="U45" s="127" t="str">
        <f t="shared" ref="U45:U47" si="14">IF($O45=U$15,SUM($C45:$N45),"")</f>
        <v/>
      </c>
      <c r="V45" s="127" t="str">
        <f t="shared" ref="V45:V47" si="15">IF($O45=V$15,SUM($C45:$N45),"")</f>
        <v/>
      </c>
      <c r="W45" s="424"/>
      <c r="X45" s="423"/>
      <c r="AA45" s="427" t="str">
        <f t="shared" ca="1" si="7"/>
        <v/>
      </c>
      <c r="AB45" s="431">
        <f t="shared" ref="AB45:AB47" si="16">SUM(Q45:V45)</f>
        <v>0</v>
      </c>
    </row>
    <row r="46" spans="1:28" ht="27" customHeight="1" x14ac:dyDescent="0.25">
      <c r="A46" s="430"/>
      <c r="B46" s="425"/>
      <c r="C46" s="211"/>
      <c r="D46" s="211"/>
      <c r="E46" s="211"/>
      <c r="F46" s="211"/>
      <c r="G46" s="211"/>
      <c r="H46" s="211"/>
      <c r="I46" s="211"/>
      <c r="J46" s="211"/>
      <c r="K46" s="211"/>
      <c r="L46" s="211"/>
      <c r="M46" s="211"/>
      <c r="N46" s="211"/>
      <c r="O46" s="186"/>
      <c r="P46" s="188"/>
      <c r="Q46" s="127" t="str">
        <f t="shared" si="10"/>
        <v/>
      </c>
      <c r="R46" s="127" t="str">
        <f t="shared" si="11"/>
        <v/>
      </c>
      <c r="S46" s="127" t="str">
        <f t="shared" si="12"/>
        <v/>
      </c>
      <c r="T46" s="127" t="str">
        <f t="shared" si="13"/>
        <v/>
      </c>
      <c r="U46" s="127" t="str">
        <f t="shared" si="14"/>
        <v/>
      </c>
      <c r="V46" s="127" t="str">
        <f t="shared" si="15"/>
        <v/>
      </c>
      <c r="W46" s="424"/>
      <c r="X46" s="423"/>
      <c r="AA46" s="427" t="str">
        <f t="shared" ca="1" si="7"/>
        <v/>
      </c>
      <c r="AB46" s="431">
        <f t="shared" si="16"/>
        <v>0</v>
      </c>
    </row>
    <row r="47" spans="1:28" ht="27" customHeight="1" x14ac:dyDescent="0.25">
      <c r="A47" s="430"/>
      <c r="B47" s="425"/>
      <c r="C47" s="211"/>
      <c r="D47" s="211"/>
      <c r="E47" s="211"/>
      <c r="F47" s="211"/>
      <c r="G47" s="211"/>
      <c r="H47" s="211"/>
      <c r="I47" s="211"/>
      <c r="J47" s="211"/>
      <c r="K47" s="211"/>
      <c r="L47" s="211"/>
      <c r="M47" s="211"/>
      <c r="N47" s="211"/>
      <c r="O47" s="186"/>
      <c r="P47" s="188"/>
      <c r="Q47" s="127" t="str">
        <f t="shared" si="10"/>
        <v/>
      </c>
      <c r="R47" s="127" t="str">
        <f t="shared" si="11"/>
        <v/>
      </c>
      <c r="S47" s="127" t="str">
        <f t="shared" si="12"/>
        <v/>
      </c>
      <c r="T47" s="127" t="str">
        <f t="shared" si="13"/>
        <v/>
      </c>
      <c r="U47" s="127" t="str">
        <f t="shared" si="14"/>
        <v/>
      </c>
      <c r="V47" s="127" t="str">
        <f t="shared" si="15"/>
        <v/>
      </c>
      <c r="W47" s="424"/>
      <c r="X47" s="423"/>
      <c r="AA47" s="427" t="str">
        <f t="shared" ca="1" si="7"/>
        <v/>
      </c>
      <c r="AB47" s="431">
        <f t="shared" si="16"/>
        <v>0</v>
      </c>
    </row>
    <row r="48" spans="1:28" ht="27" customHeight="1" x14ac:dyDescent="0.25">
      <c r="A48" s="430"/>
      <c r="B48" s="425"/>
      <c r="C48" s="211"/>
      <c r="D48" s="211"/>
      <c r="E48" s="211"/>
      <c r="F48" s="211"/>
      <c r="G48" s="211"/>
      <c r="H48" s="211"/>
      <c r="I48" s="211"/>
      <c r="J48" s="211"/>
      <c r="K48" s="211"/>
      <c r="L48" s="211"/>
      <c r="M48" s="211"/>
      <c r="N48" s="211"/>
      <c r="O48" s="186"/>
      <c r="P48" s="188"/>
      <c r="Q48" s="127" t="str">
        <f t="shared" ref="Q48:Q57" si="17">IF($O48=Q$15,SUM($C48:$N48),"")</f>
        <v/>
      </c>
      <c r="R48" s="127" t="str">
        <f t="shared" ref="R48:R57" si="18">IF($O48=R$15,SUM($C48:$N48),"")</f>
        <v/>
      </c>
      <c r="S48" s="127" t="str">
        <f t="shared" ref="S48:S57" si="19">IF($O48=S$15,SUM($C48:$N48),"")</f>
        <v/>
      </c>
      <c r="T48" s="127" t="str">
        <f t="shared" ref="T48:T57" si="20">IF($O48=T$15,SUM($C48:$N48),"")</f>
        <v/>
      </c>
      <c r="U48" s="127" t="str">
        <f t="shared" ref="U48:U57" si="21">IF($O48=U$15,SUM($C48:$N48),"")</f>
        <v/>
      </c>
      <c r="V48" s="127" t="str">
        <f t="shared" ref="V48:V57" si="22">IF($O48=V$15,SUM($C48:$N48),"")</f>
        <v/>
      </c>
      <c r="W48" s="424"/>
      <c r="X48" s="423"/>
      <c r="AA48" s="427" t="str">
        <f t="shared" ca="1" si="7"/>
        <v/>
      </c>
      <c r="AB48" s="432">
        <f t="shared" ref="AB48:AB57" si="23">SUM(Q48:V48)</f>
        <v>0</v>
      </c>
    </row>
    <row r="49" spans="1:28" ht="27" customHeight="1" x14ac:dyDescent="0.25">
      <c r="A49" s="430"/>
      <c r="B49" s="425"/>
      <c r="C49" s="211"/>
      <c r="D49" s="211"/>
      <c r="E49" s="211"/>
      <c r="F49" s="211"/>
      <c r="G49" s="211"/>
      <c r="H49" s="211"/>
      <c r="I49" s="211"/>
      <c r="J49" s="211"/>
      <c r="K49" s="211"/>
      <c r="L49" s="211"/>
      <c r="M49" s="211"/>
      <c r="N49" s="211"/>
      <c r="O49" s="186"/>
      <c r="P49" s="188"/>
      <c r="Q49" s="127" t="str">
        <f t="shared" si="17"/>
        <v/>
      </c>
      <c r="R49" s="127" t="str">
        <f t="shared" si="18"/>
        <v/>
      </c>
      <c r="S49" s="127" t="str">
        <f t="shared" si="19"/>
        <v/>
      </c>
      <c r="T49" s="127" t="str">
        <f t="shared" si="20"/>
        <v/>
      </c>
      <c r="U49" s="127" t="str">
        <f t="shared" si="21"/>
        <v/>
      </c>
      <c r="V49" s="127" t="str">
        <f t="shared" si="22"/>
        <v/>
      </c>
      <c r="W49" s="424"/>
      <c r="X49" s="423"/>
      <c r="AA49" s="427" t="str">
        <f t="shared" ca="1" si="7"/>
        <v/>
      </c>
      <c r="AB49" s="433">
        <f t="shared" si="23"/>
        <v>0</v>
      </c>
    </row>
    <row r="50" spans="1:28" ht="27" customHeight="1" x14ac:dyDescent="0.25">
      <c r="A50" s="430"/>
      <c r="B50" s="425"/>
      <c r="C50" s="211"/>
      <c r="D50" s="211"/>
      <c r="E50" s="211"/>
      <c r="F50" s="211"/>
      <c r="G50" s="211"/>
      <c r="H50" s="211"/>
      <c r="I50" s="211"/>
      <c r="J50" s="211"/>
      <c r="K50" s="211"/>
      <c r="L50" s="211"/>
      <c r="M50" s="211"/>
      <c r="N50" s="211"/>
      <c r="O50" s="186"/>
      <c r="P50" s="188"/>
      <c r="Q50" s="127" t="str">
        <f t="shared" si="17"/>
        <v/>
      </c>
      <c r="R50" s="127" t="str">
        <f t="shared" si="18"/>
        <v/>
      </c>
      <c r="S50" s="127" t="str">
        <f t="shared" si="19"/>
        <v/>
      </c>
      <c r="T50" s="127" t="str">
        <f t="shared" si="20"/>
        <v/>
      </c>
      <c r="U50" s="127" t="str">
        <f t="shared" si="21"/>
        <v/>
      </c>
      <c r="V50" s="127" t="str">
        <f t="shared" si="22"/>
        <v/>
      </c>
      <c r="W50" s="424"/>
      <c r="X50" s="423"/>
      <c r="AA50" s="427" t="str">
        <f t="shared" ca="1" si="7"/>
        <v/>
      </c>
      <c r="AB50" s="433">
        <f t="shared" si="23"/>
        <v>0</v>
      </c>
    </row>
    <row r="51" spans="1:28" ht="27" customHeight="1" x14ac:dyDescent="0.25">
      <c r="A51" s="430"/>
      <c r="B51" s="425"/>
      <c r="C51" s="211"/>
      <c r="D51" s="211"/>
      <c r="E51" s="211"/>
      <c r="F51" s="211"/>
      <c r="G51" s="211"/>
      <c r="H51" s="211"/>
      <c r="I51" s="211"/>
      <c r="J51" s="211"/>
      <c r="K51" s="211"/>
      <c r="L51" s="211"/>
      <c r="M51" s="211"/>
      <c r="N51" s="211"/>
      <c r="O51" s="186"/>
      <c r="P51" s="188"/>
      <c r="Q51" s="127" t="str">
        <f t="shared" si="17"/>
        <v/>
      </c>
      <c r="R51" s="127" t="str">
        <f t="shared" si="18"/>
        <v/>
      </c>
      <c r="S51" s="127" t="str">
        <f t="shared" si="19"/>
        <v/>
      </c>
      <c r="T51" s="127" t="str">
        <f t="shared" si="20"/>
        <v/>
      </c>
      <c r="U51" s="127" t="str">
        <f t="shared" si="21"/>
        <v/>
      </c>
      <c r="V51" s="127" t="str">
        <f t="shared" si="22"/>
        <v/>
      </c>
      <c r="W51" s="424"/>
      <c r="X51" s="423"/>
      <c r="AA51" s="427" t="str">
        <f t="shared" ca="1" si="7"/>
        <v/>
      </c>
      <c r="AB51" s="433">
        <f t="shared" si="23"/>
        <v>0</v>
      </c>
    </row>
    <row r="52" spans="1:28" ht="27" customHeight="1" x14ac:dyDescent="0.25">
      <c r="A52" s="430"/>
      <c r="B52" s="425"/>
      <c r="C52" s="211"/>
      <c r="D52" s="211"/>
      <c r="E52" s="211"/>
      <c r="F52" s="211"/>
      <c r="G52" s="211"/>
      <c r="H52" s="211"/>
      <c r="I52" s="211"/>
      <c r="J52" s="211"/>
      <c r="K52" s="211"/>
      <c r="L52" s="211"/>
      <c r="M52" s="211"/>
      <c r="N52" s="211"/>
      <c r="O52" s="186"/>
      <c r="P52" s="188"/>
      <c r="Q52" s="127" t="str">
        <f t="shared" si="17"/>
        <v/>
      </c>
      <c r="R52" s="127" t="str">
        <f t="shared" si="18"/>
        <v/>
      </c>
      <c r="S52" s="127" t="str">
        <f t="shared" si="19"/>
        <v/>
      </c>
      <c r="T52" s="127" t="str">
        <f t="shared" si="20"/>
        <v/>
      </c>
      <c r="U52" s="127" t="str">
        <f t="shared" si="21"/>
        <v/>
      </c>
      <c r="V52" s="127" t="str">
        <f t="shared" si="22"/>
        <v/>
      </c>
      <c r="W52" s="424"/>
      <c r="X52" s="423"/>
      <c r="AA52" s="427" t="str">
        <f t="shared" ca="1" si="7"/>
        <v/>
      </c>
      <c r="AB52" s="433">
        <f t="shared" si="23"/>
        <v>0</v>
      </c>
    </row>
    <row r="53" spans="1:28" ht="27" customHeight="1" x14ac:dyDescent="0.25">
      <c r="A53" s="430"/>
      <c r="B53" s="425"/>
      <c r="C53" s="211"/>
      <c r="D53" s="211"/>
      <c r="E53" s="211"/>
      <c r="F53" s="211"/>
      <c r="G53" s="211"/>
      <c r="H53" s="211"/>
      <c r="I53" s="211"/>
      <c r="J53" s="211"/>
      <c r="K53" s="211"/>
      <c r="L53" s="211"/>
      <c r="M53" s="211"/>
      <c r="N53" s="211"/>
      <c r="O53" s="186"/>
      <c r="P53" s="188"/>
      <c r="Q53" s="127" t="str">
        <f t="shared" si="17"/>
        <v/>
      </c>
      <c r="R53" s="127" t="str">
        <f t="shared" si="18"/>
        <v/>
      </c>
      <c r="S53" s="127" t="str">
        <f t="shared" si="19"/>
        <v/>
      </c>
      <c r="T53" s="127" t="str">
        <f t="shared" si="20"/>
        <v/>
      </c>
      <c r="U53" s="127" t="str">
        <f t="shared" si="21"/>
        <v/>
      </c>
      <c r="V53" s="127" t="str">
        <f t="shared" si="22"/>
        <v/>
      </c>
      <c r="W53" s="424"/>
      <c r="X53" s="423"/>
      <c r="AA53" s="427" t="str">
        <f t="shared" ca="1" si="7"/>
        <v/>
      </c>
      <c r="AB53" s="433">
        <f t="shared" si="23"/>
        <v>0</v>
      </c>
    </row>
    <row r="54" spans="1:28" ht="27" customHeight="1" x14ac:dyDescent="0.25">
      <c r="A54" s="430"/>
      <c r="B54" s="425"/>
      <c r="C54" s="211"/>
      <c r="D54" s="211"/>
      <c r="E54" s="211"/>
      <c r="F54" s="211"/>
      <c r="G54" s="211"/>
      <c r="H54" s="211"/>
      <c r="I54" s="211"/>
      <c r="J54" s="211"/>
      <c r="K54" s="211"/>
      <c r="L54" s="211"/>
      <c r="M54" s="211"/>
      <c r="N54" s="211"/>
      <c r="O54" s="186"/>
      <c r="P54" s="188"/>
      <c r="Q54" s="127" t="str">
        <f t="shared" si="17"/>
        <v/>
      </c>
      <c r="R54" s="127" t="str">
        <f t="shared" si="18"/>
        <v/>
      </c>
      <c r="S54" s="127" t="str">
        <f t="shared" si="19"/>
        <v/>
      </c>
      <c r="T54" s="127" t="str">
        <f t="shared" si="20"/>
        <v/>
      </c>
      <c r="U54" s="127" t="str">
        <f t="shared" si="21"/>
        <v/>
      </c>
      <c r="V54" s="127" t="str">
        <f t="shared" si="22"/>
        <v/>
      </c>
      <c r="W54" s="424"/>
      <c r="X54" s="423"/>
      <c r="AA54" s="427" t="str">
        <f t="shared" ca="1" si="7"/>
        <v/>
      </c>
      <c r="AB54" s="433">
        <f t="shared" si="23"/>
        <v>0</v>
      </c>
    </row>
    <row r="55" spans="1:28" ht="27" customHeight="1" x14ac:dyDescent="0.25">
      <c r="A55" s="430"/>
      <c r="B55" s="425"/>
      <c r="C55" s="211"/>
      <c r="D55" s="211"/>
      <c r="E55" s="211"/>
      <c r="F55" s="211"/>
      <c r="G55" s="211"/>
      <c r="H55" s="211"/>
      <c r="I55" s="211"/>
      <c r="J55" s="211"/>
      <c r="K55" s="211"/>
      <c r="L55" s="211"/>
      <c r="M55" s="211"/>
      <c r="N55" s="211"/>
      <c r="O55" s="186"/>
      <c r="P55" s="188"/>
      <c r="Q55" s="127" t="str">
        <f t="shared" si="17"/>
        <v/>
      </c>
      <c r="R55" s="127" t="str">
        <f t="shared" si="18"/>
        <v/>
      </c>
      <c r="S55" s="127" t="str">
        <f t="shared" si="19"/>
        <v/>
      </c>
      <c r="T55" s="127" t="str">
        <f t="shared" si="20"/>
        <v/>
      </c>
      <c r="U55" s="127" t="str">
        <f t="shared" si="21"/>
        <v/>
      </c>
      <c r="V55" s="127" t="str">
        <f t="shared" si="22"/>
        <v/>
      </c>
      <c r="W55" s="424"/>
      <c r="X55" s="423"/>
      <c r="AA55" s="427" t="str">
        <f t="shared" ca="1" si="7"/>
        <v/>
      </c>
      <c r="AB55" s="433">
        <f t="shared" si="23"/>
        <v>0</v>
      </c>
    </row>
    <row r="56" spans="1:28" ht="27" customHeight="1" x14ac:dyDescent="0.25">
      <c r="A56" s="430"/>
      <c r="B56" s="425"/>
      <c r="C56" s="211"/>
      <c r="D56" s="211"/>
      <c r="E56" s="211"/>
      <c r="F56" s="211"/>
      <c r="G56" s="211"/>
      <c r="H56" s="211"/>
      <c r="I56" s="211"/>
      <c r="J56" s="211"/>
      <c r="K56" s="211"/>
      <c r="L56" s="211"/>
      <c r="M56" s="211"/>
      <c r="N56" s="211"/>
      <c r="O56" s="186"/>
      <c r="P56" s="188"/>
      <c r="Q56" s="127" t="str">
        <f t="shared" si="17"/>
        <v/>
      </c>
      <c r="R56" s="127" t="str">
        <f t="shared" si="18"/>
        <v/>
      </c>
      <c r="S56" s="127" t="str">
        <f t="shared" si="19"/>
        <v/>
      </c>
      <c r="T56" s="127" t="str">
        <f t="shared" si="20"/>
        <v/>
      </c>
      <c r="U56" s="127" t="str">
        <f t="shared" si="21"/>
        <v/>
      </c>
      <c r="V56" s="127" t="str">
        <f t="shared" si="22"/>
        <v/>
      </c>
      <c r="W56" s="424"/>
      <c r="X56" s="423"/>
      <c r="AA56" s="427" t="str">
        <f t="shared" ca="1" si="7"/>
        <v/>
      </c>
      <c r="AB56" s="433">
        <f t="shared" si="23"/>
        <v>0</v>
      </c>
    </row>
    <row r="57" spans="1:28" s="10" customFormat="1" ht="27" customHeight="1" x14ac:dyDescent="0.25">
      <c r="A57" s="430"/>
      <c r="B57" s="425"/>
      <c r="C57" s="211"/>
      <c r="D57" s="211"/>
      <c r="E57" s="211"/>
      <c r="F57" s="211"/>
      <c r="G57" s="211"/>
      <c r="H57" s="211"/>
      <c r="I57" s="211"/>
      <c r="J57" s="211"/>
      <c r="K57" s="211"/>
      <c r="L57" s="211"/>
      <c r="M57" s="211"/>
      <c r="N57" s="211"/>
      <c r="O57" s="186"/>
      <c r="P57" s="188"/>
      <c r="Q57" s="127" t="str">
        <f t="shared" si="17"/>
        <v/>
      </c>
      <c r="R57" s="127" t="str">
        <f t="shared" si="18"/>
        <v/>
      </c>
      <c r="S57" s="127" t="str">
        <f t="shared" si="19"/>
        <v/>
      </c>
      <c r="T57" s="127" t="str">
        <f t="shared" si="20"/>
        <v/>
      </c>
      <c r="U57" s="127" t="str">
        <f t="shared" si="21"/>
        <v/>
      </c>
      <c r="V57" s="127" t="str">
        <f t="shared" si="22"/>
        <v/>
      </c>
      <c r="W57" s="424"/>
      <c r="X57" s="423"/>
      <c r="Y57" s="11"/>
      <c r="Z57" s="11"/>
      <c r="AA57" s="427" t="str">
        <f t="shared" ca="1" si="7"/>
        <v/>
      </c>
      <c r="AB57" s="433">
        <f t="shared" si="23"/>
        <v>0</v>
      </c>
    </row>
    <row r="58" spans="1:28" s="10" customFormat="1" ht="27" customHeight="1" thickBot="1" x14ac:dyDescent="0.3">
      <c r="A58" s="430"/>
      <c r="B58" s="425"/>
      <c r="C58" s="436"/>
      <c r="D58" s="436"/>
      <c r="E58" s="436"/>
      <c r="F58" s="436"/>
      <c r="G58" s="436"/>
      <c r="H58" s="436"/>
      <c r="I58" s="436"/>
      <c r="J58" s="436"/>
      <c r="K58" s="436"/>
      <c r="L58" s="436"/>
      <c r="M58" s="436"/>
      <c r="N58" s="436"/>
      <c r="O58" s="186"/>
      <c r="P58" s="190"/>
      <c r="Q58" s="127" t="str">
        <f t="shared" ref="Q58" si="24">IF($O58=Q$15,SUM($C58:$N58),"")</f>
        <v/>
      </c>
      <c r="R58" s="127" t="str">
        <f t="shared" ref="R58" si="25">IF($O58=R$15,SUM($C58:$N58),"")</f>
        <v/>
      </c>
      <c r="S58" s="127" t="str">
        <f t="shared" ref="S58" si="26">IF($O58=S$15,SUM($C58:$N58),"")</f>
        <v/>
      </c>
      <c r="T58" s="127" t="str">
        <f t="shared" ref="T58" si="27">IF($O58=T$15,SUM($C58:$N58),"")</f>
        <v/>
      </c>
      <c r="U58" s="127" t="str">
        <f t="shared" ref="U58" si="28">IF($O58=U$15,SUM($C58:$N58),"")</f>
        <v/>
      </c>
      <c r="V58" s="127" t="str">
        <f t="shared" ref="V58" si="29">IF($O58=V$15,SUM($C58:$N58),"")</f>
        <v/>
      </c>
      <c r="W58" s="424"/>
      <c r="X58" s="423"/>
      <c r="Y58" s="11"/>
      <c r="Z58" s="11"/>
      <c r="AA58" s="428" t="str">
        <f t="shared" ca="1" si="7"/>
        <v/>
      </c>
      <c r="AB58" s="434">
        <f t="shared" ref="AB58" si="30">SUM(Q58:V58)</f>
        <v>0</v>
      </c>
    </row>
    <row r="59" spans="1:28" s="10" customFormat="1" ht="27" customHeight="1" x14ac:dyDescent="0.25">
      <c r="A59" s="639" t="s">
        <v>74</v>
      </c>
      <c r="B59" s="115" t="s">
        <v>18</v>
      </c>
      <c r="C59" s="119">
        <f>SUMIF($O$18:$O$58,$B59,C$18:C$58)/160</f>
        <v>0</v>
      </c>
      <c r="D59" s="69">
        <f t="shared" ref="D59:M59" si="31">SUMIF($O$18:$O$58,$B59,D$18:D$58)/160</f>
        <v>0</v>
      </c>
      <c r="E59" s="69">
        <f t="shared" si="31"/>
        <v>0</v>
      </c>
      <c r="F59" s="69">
        <f t="shared" si="31"/>
        <v>0</v>
      </c>
      <c r="G59" s="69">
        <f t="shared" si="31"/>
        <v>0</v>
      </c>
      <c r="H59" s="69">
        <f t="shared" si="31"/>
        <v>0</v>
      </c>
      <c r="I59" s="69">
        <f t="shared" si="31"/>
        <v>0</v>
      </c>
      <c r="J59" s="69">
        <f t="shared" si="31"/>
        <v>0</v>
      </c>
      <c r="K59" s="69">
        <f t="shared" si="31"/>
        <v>0</v>
      </c>
      <c r="L59" s="69">
        <f t="shared" si="31"/>
        <v>0</v>
      </c>
      <c r="M59" s="69">
        <f t="shared" si="31"/>
        <v>0</v>
      </c>
      <c r="N59" s="70">
        <f>SUMIF($O$18:$O$58,$B59,N$18:N$58)/160</f>
        <v>0</v>
      </c>
      <c r="O59" s="656" t="s">
        <v>48</v>
      </c>
      <c r="P59" s="657"/>
      <c r="Q59" s="123">
        <f>SUM(Q18:Q58)</f>
        <v>0</v>
      </c>
      <c r="R59" s="123">
        <f t="shared" ref="R59:U59" si="32">SUM(R18:R58)</f>
        <v>0</v>
      </c>
      <c r="S59" s="123">
        <f t="shared" si="32"/>
        <v>0</v>
      </c>
      <c r="T59" s="123">
        <f t="shared" si="32"/>
        <v>0</v>
      </c>
      <c r="U59" s="123">
        <f t="shared" si="32"/>
        <v>0</v>
      </c>
      <c r="V59" s="123">
        <f>SUM(V18:V58)</f>
        <v>0</v>
      </c>
      <c r="W59" s="191"/>
      <c r="AA59" s="423"/>
    </row>
    <row r="60" spans="1:28" s="10" customFormat="1" ht="27" customHeight="1" x14ac:dyDescent="0.25">
      <c r="A60" s="640"/>
      <c r="B60" s="116" t="s">
        <v>61</v>
      </c>
      <c r="C60" s="120">
        <f t="shared" ref="C60:N64" si="33">SUMIF($O$18:$O$58,$B60,C$18:C$58)/160</f>
        <v>0</v>
      </c>
      <c r="D60" s="71">
        <f t="shared" si="33"/>
        <v>0</v>
      </c>
      <c r="E60" s="71">
        <f t="shared" si="33"/>
        <v>0</v>
      </c>
      <c r="F60" s="71">
        <f t="shared" si="33"/>
        <v>0</v>
      </c>
      <c r="G60" s="71">
        <f t="shared" si="33"/>
        <v>0</v>
      </c>
      <c r="H60" s="71">
        <f t="shared" si="33"/>
        <v>0</v>
      </c>
      <c r="I60" s="71">
        <f t="shared" si="33"/>
        <v>0</v>
      </c>
      <c r="J60" s="71">
        <f t="shared" si="33"/>
        <v>0</v>
      </c>
      <c r="K60" s="71">
        <f t="shared" si="33"/>
        <v>0</v>
      </c>
      <c r="L60" s="71">
        <f t="shared" si="33"/>
        <v>0</v>
      </c>
      <c r="M60" s="71">
        <f t="shared" si="33"/>
        <v>0</v>
      </c>
      <c r="N60" s="72">
        <f t="shared" si="33"/>
        <v>0</v>
      </c>
      <c r="O60" s="658" t="s">
        <v>49</v>
      </c>
      <c r="P60" s="659"/>
      <c r="Q60" s="35">
        <f t="shared" ref="Q60:V60" si="34">Q59/160</f>
        <v>0</v>
      </c>
      <c r="R60" s="35">
        <f t="shared" si="34"/>
        <v>0</v>
      </c>
      <c r="S60" s="35">
        <f t="shared" si="34"/>
        <v>0</v>
      </c>
      <c r="T60" s="35">
        <f t="shared" si="34"/>
        <v>0</v>
      </c>
      <c r="U60" s="35">
        <f t="shared" si="34"/>
        <v>0</v>
      </c>
      <c r="V60" s="35">
        <f t="shared" si="34"/>
        <v>0</v>
      </c>
      <c r="W60" s="192"/>
      <c r="AA60" s="423"/>
    </row>
    <row r="61" spans="1:28" s="10" customFormat="1" ht="27" customHeight="1" x14ac:dyDescent="0.25">
      <c r="A61" s="640"/>
      <c r="B61" s="116" t="s">
        <v>62</v>
      </c>
      <c r="C61" s="120">
        <f t="shared" si="33"/>
        <v>0</v>
      </c>
      <c r="D61" s="71">
        <f t="shared" si="33"/>
        <v>0</v>
      </c>
      <c r="E61" s="71">
        <f t="shared" si="33"/>
        <v>0</v>
      </c>
      <c r="F61" s="71">
        <f t="shared" si="33"/>
        <v>0</v>
      </c>
      <c r="G61" s="71">
        <f t="shared" si="33"/>
        <v>0</v>
      </c>
      <c r="H61" s="71">
        <f t="shared" si="33"/>
        <v>0</v>
      </c>
      <c r="I61" s="71">
        <f t="shared" si="33"/>
        <v>0</v>
      </c>
      <c r="J61" s="71">
        <f t="shared" si="33"/>
        <v>0</v>
      </c>
      <c r="K61" s="71">
        <f t="shared" si="33"/>
        <v>0</v>
      </c>
      <c r="L61" s="71">
        <f t="shared" si="33"/>
        <v>0</v>
      </c>
      <c r="M61" s="71">
        <f t="shared" si="33"/>
        <v>0</v>
      </c>
      <c r="N61" s="72">
        <f t="shared" si="33"/>
        <v>0</v>
      </c>
      <c r="O61" s="658" t="s">
        <v>20</v>
      </c>
      <c r="P61" s="659"/>
      <c r="Q61" s="202"/>
      <c r="R61" s="202"/>
      <c r="S61" s="202"/>
      <c r="T61" s="202"/>
      <c r="U61" s="202"/>
      <c r="V61" s="202"/>
      <c r="W61" s="193"/>
      <c r="AA61" s="423"/>
    </row>
    <row r="62" spans="1:28" s="10" customFormat="1" ht="27" customHeight="1" thickBot="1" x14ac:dyDescent="0.3">
      <c r="A62" s="640"/>
      <c r="B62" s="116" t="s">
        <v>63</v>
      </c>
      <c r="C62" s="120">
        <f t="shared" si="33"/>
        <v>0</v>
      </c>
      <c r="D62" s="71">
        <f t="shared" si="33"/>
        <v>0</v>
      </c>
      <c r="E62" s="71">
        <f t="shared" si="33"/>
        <v>0</v>
      </c>
      <c r="F62" s="71">
        <f t="shared" si="33"/>
        <v>0</v>
      </c>
      <c r="G62" s="71">
        <f t="shared" si="33"/>
        <v>0</v>
      </c>
      <c r="H62" s="71">
        <f t="shared" si="33"/>
        <v>0</v>
      </c>
      <c r="I62" s="71">
        <f t="shared" si="33"/>
        <v>0</v>
      </c>
      <c r="J62" s="71">
        <f t="shared" si="33"/>
        <v>0</v>
      </c>
      <c r="K62" s="71">
        <f t="shared" si="33"/>
        <v>0</v>
      </c>
      <c r="L62" s="71">
        <f t="shared" si="33"/>
        <v>0</v>
      </c>
      <c r="M62" s="71">
        <f t="shared" si="33"/>
        <v>0</v>
      </c>
      <c r="N62" s="72">
        <f t="shared" si="33"/>
        <v>0</v>
      </c>
      <c r="O62" s="660" t="s">
        <v>92</v>
      </c>
      <c r="P62" s="661"/>
      <c r="Q62" s="128">
        <f t="shared" ref="Q62:V62" si="35">Q59/8/20*Q61</f>
        <v>0</v>
      </c>
      <c r="R62" s="128">
        <f t="shared" si="35"/>
        <v>0</v>
      </c>
      <c r="S62" s="128">
        <f t="shared" si="35"/>
        <v>0</v>
      </c>
      <c r="T62" s="128">
        <f t="shared" si="35"/>
        <v>0</v>
      </c>
      <c r="U62" s="128">
        <f t="shared" si="35"/>
        <v>0</v>
      </c>
      <c r="V62" s="128">
        <f t="shared" si="35"/>
        <v>0</v>
      </c>
      <c r="W62" s="194"/>
      <c r="AA62" s="423"/>
    </row>
    <row r="63" spans="1:28" s="10" customFormat="1" ht="27" customHeight="1" thickBot="1" x14ac:dyDescent="0.3">
      <c r="A63" s="640"/>
      <c r="B63" s="117" t="s">
        <v>75</v>
      </c>
      <c r="C63" s="120">
        <f t="shared" si="33"/>
        <v>0</v>
      </c>
      <c r="D63" s="71">
        <f t="shared" si="33"/>
        <v>0</v>
      </c>
      <c r="E63" s="71">
        <f t="shared" si="33"/>
        <v>0</v>
      </c>
      <c r="F63" s="71">
        <f t="shared" si="33"/>
        <v>0</v>
      </c>
      <c r="G63" s="71">
        <f t="shared" si="33"/>
        <v>0</v>
      </c>
      <c r="H63" s="71">
        <f t="shared" si="33"/>
        <v>0</v>
      </c>
      <c r="I63" s="71">
        <f t="shared" si="33"/>
        <v>0</v>
      </c>
      <c r="J63" s="71">
        <f t="shared" si="33"/>
        <v>0</v>
      </c>
      <c r="K63" s="71">
        <f t="shared" si="33"/>
        <v>0</v>
      </c>
      <c r="L63" s="71">
        <f t="shared" si="33"/>
        <v>0</v>
      </c>
      <c r="M63" s="71">
        <f t="shared" si="33"/>
        <v>0</v>
      </c>
      <c r="N63" s="72">
        <f t="shared" si="33"/>
        <v>0</v>
      </c>
      <c r="O63" s="688" t="s">
        <v>50</v>
      </c>
      <c r="P63" s="652"/>
      <c r="Q63" s="653">
        <f>SUM(Q62:V62)*1000</f>
        <v>0</v>
      </c>
      <c r="R63" s="654"/>
      <c r="S63" s="654"/>
      <c r="T63" s="654"/>
      <c r="U63" s="654"/>
      <c r="V63" s="655"/>
      <c r="W63" s="195"/>
      <c r="AA63" s="423"/>
    </row>
    <row r="64" spans="1:28" s="10" customFormat="1" ht="27" customHeight="1" thickBot="1" x14ac:dyDescent="0.3">
      <c r="A64" s="641"/>
      <c r="B64" s="118" t="s">
        <v>64</v>
      </c>
      <c r="C64" s="121">
        <f>SUMIF($O$18:$O$58,$B64,C$18:C$58)/160</f>
        <v>0</v>
      </c>
      <c r="D64" s="73">
        <f t="shared" si="33"/>
        <v>0</v>
      </c>
      <c r="E64" s="73">
        <f t="shared" si="33"/>
        <v>0</v>
      </c>
      <c r="F64" s="73">
        <f t="shared" si="33"/>
        <v>0</v>
      </c>
      <c r="G64" s="73">
        <f t="shared" si="33"/>
        <v>0</v>
      </c>
      <c r="H64" s="73">
        <f t="shared" si="33"/>
        <v>0</v>
      </c>
      <c r="I64" s="73">
        <f t="shared" si="33"/>
        <v>0</v>
      </c>
      <c r="J64" s="73">
        <f t="shared" si="33"/>
        <v>0</v>
      </c>
      <c r="K64" s="73">
        <f t="shared" si="33"/>
        <v>0</v>
      </c>
      <c r="L64" s="73">
        <f t="shared" si="33"/>
        <v>0</v>
      </c>
      <c r="M64" s="73">
        <f t="shared" si="33"/>
        <v>0</v>
      </c>
      <c r="N64" s="74">
        <f>SUMIF($O$18:$O$58,$B64,N$18:N$58)/160</f>
        <v>0</v>
      </c>
      <c r="O64" s="688" t="s">
        <v>51</v>
      </c>
      <c r="P64" s="652"/>
      <c r="Q64" s="689"/>
      <c r="R64" s="690"/>
      <c r="S64" s="690"/>
      <c r="T64" s="690"/>
      <c r="U64" s="690"/>
      <c r="V64" s="691"/>
      <c r="W64" s="195"/>
      <c r="Y64" s="41">
        <f>Q64</f>
        <v>0</v>
      </c>
      <c r="AA64" s="423"/>
    </row>
    <row r="65" spans="1:28" s="10" customFormat="1" ht="27" customHeight="1" thickBot="1" x14ac:dyDescent="0.3">
      <c r="O65" s="651" t="s">
        <v>68</v>
      </c>
      <c r="P65" s="652"/>
      <c r="Q65" s="648">
        <f>IF(ISERROR(1-(Q64/Q63)),0,(1-(Q64/Q63)))</f>
        <v>0</v>
      </c>
      <c r="R65" s="649"/>
      <c r="S65" s="649"/>
      <c r="T65" s="649"/>
      <c r="U65" s="649"/>
      <c r="V65" s="650"/>
      <c r="W65" s="195"/>
      <c r="AA65" s="423"/>
    </row>
    <row r="66" spans="1:28" s="10" customFormat="1" ht="27" customHeight="1" thickBot="1" x14ac:dyDescent="0.3">
      <c r="A66" s="8"/>
      <c r="B66" s="8"/>
      <c r="C66" s="11"/>
      <c r="D66" s="11"/>
      <c r="E66" s="8"/>
      <c r="F66" s="8"/>
      <c r="G66" s="8"/>
      <c r="H66" s="8"/>
      <c r="I66" s="8"/>
      <c r="J66" s="8"/>
      <c r="K66" s="8"/>
      <c r="L66" s="8"/>
      <c r="M66" s="8"/>
      <c r="N66" s="8"/>
      <c r="O66" s="642" t="s">
        <v>241</v>
      </c>
      <c r="P66" s="643"/>
      <c r="Q66" s="644"/>
      <c r="R66" s="644"/>
      <c r="S66" s="644"/>
      <c r="T66" s="644"/>
      <c r="U66" s="644"/>
      <c r="V66" s="645"/>
      <c r="W66" s="269"/>
      <c r="AA66" s="423"/>
    </row>
    <row r="67" spans="1:28" s="10" customFormat="1" ht="27" hidden="1" customHeight="1" thickBot="1" x14ac:dyDescent="0.3">
      <c r="A67" s="8"/>
      <c r="B67" s="8"/>
      <c r="C67" s="11"/>
      <c r="D67" s="11"/>
      <c r="E67" s="8"/>
      <c r="F67" s="8"/>
      <c r="G67" s="8"/>
      <c r="H67" s="8"/>
      <c r="I67" s="8"/>
      <c r="J67" s="8"/>
      <c r="K67" s="8"/>
      <c r="L67" s="8"/>
      <c r="M67" s="8"/>
      <c r="N67" s="8"/>
      <c r="O67" s="8"/>
      <c r="P67" s="8"/>
      <c r="Q67" s="8"/>
      <c r="R67" s="13"/>
      <c r="S67" s="8"/>
      <c r="T67" s="8"/>
      <c r="U67" s="8"/>
      <c r="V67" s="8"/>
      <c r="W67" s="8"/>
    </row>
    <row r="68" spans="1:28" s="10" customFormat="1" ht="44.25" hidden="1" customHeight="1" x14ac:dyDescent="0.25">
      <c r="A68" s="372"/>
      <c r="B68" s="372"/>
      <c r="C68" s="11"/>
      <c r="D68" s="11"/>
      <c r="E68" s="372"/>
      <c r="F68" s="372"/>
      <c r="G68" s="372"/>
      <c r="H68" s="372"/>
      <c r="I68" s="372"/>
      <c r="J68" s="372"/>
      <c r="K68" s="372"/>
      <c r="L68" s="372"/>
      <c r="M68" s="372"/>
      <c r="N68" s="372"/>
      <c r="O68" s="672" t="s">
        <v>285</v>
      </c>
      <c r="P68" s="671"/>
      <c r="Q68" s="671" t="s">
        <v>272</v>
      </c>
      <c r="R68" s="671"/>
      <c r="S68" s="669" t="s">
        <v>315</v>
      </c>
      <c r="T68" s="671"/>
      <c r="U68" s="669" t="s">
        <v>317</v>
      </c>
      <c r="V68" s="670"/>
      <c r="W68" s="372"/>
    </row>
    <row r="69" spans="1:28" s="8" customFormat="1" ht="27" hidden="1" customHeight="1" x14ac:dyDescent="0.25">
      <c r="A69" s="372"/>
      <c r="B69" s="372"/>
      <c r="C69" s="11"/>
      <c r="D69" s="11"/>
      <c r="E69" s="372"/>
      <c r="F69" s="372"/>
      <c r="G69" s="372"/>
      <c r="H69" s="372"/>
      <c r="I69" s="372"/>
      <c r="J69" s="372"/>
      <c r="K69" s="372"/>
      <c r="L69" s="372"/>
      <c r="M69" s="372"/>
      <c r="N69" s="372"/>
      <c r="O69" s="662" t="s">
        <v>280</v>
      </c>
      <c r="P69" s="663"/>
      <c r="Q69" s="664">
        <f ca="1">SUMIF($AA$18:$AA$58,O69,$AB$18:$AB$58)</f>
        <v>0</v>
      </c>
      <c r="R69" s="665"/>
      <c r="S69" s="666" t="str">
        <f ca="1">IF(Q69=0,"",Q69/SUM($Q$69:$Q$73))</f>
        <v/>
      </c>
      <c r="T69" s="666"/>
      <c r="U69" s="667" t="s">
        <v>273</v>
      </c>
      <c r="V69" s="668"/>
      <c r="W69" s="372"/>
      <c r="X69" s="10"/>
      <c r="Y69" s="10"/>
      <c r="Z69" s="10"/>
      <c r="AA69" s="10"/>
      <c r="AB69" s="10"/>
    </row>
    <row r="70" spans="1:28" s="8" customFormat="1" ht="27" hidden="1" customHeight="1" x14ac:dyDescent="0.25">
      <c r="A70" s="372"/>
      <c r="B70" s="372"/>
      <c r="C70" s="11"/>
      <c r="D70" s="11"/>
      <c r="E70" s="372"/>
      <c r="F70" s="372"/>
      <c r="G70" s="372"/>
      <c r="H70" s="372"/>
      <c r="I70" s="372"/>
      <c r="J70" s="372"/>
      <c r="K70" s="372"/>
      <c r="L70" s="372"/>
      <c r="M70" s="372"/>
      <c r="N70" s="372"/>
      <c r="O70" s="662" t="s">
        <v>281</v>
      </c>
      <c r="P70" s="663"/>
      <c r="Q70" s="664">
        <f ca="1">SUMIF($AA$18:$AA$58,O70,$AB$18:$AB$58)</f>
        <v>0</v>
      </c>
      <c r="R70" s="665"/>
      <c r="S70" s="666" t="str">
        <f t="shared" ref="S70:S73" ca="1" si="36">IF(Q70=0,"",Q70/SUM($Q$69:$Q$73))</f>
        <v/>
      </c>
      <c r="T70" s="666"/>
      <c r="U70" s="667" t="s">
        <v>274</v>
      </c>
      <c r="V70" s="668"/>
      <c r="W70" s="372"/>
      <c r="X70" s="10"/>
      <c r="Y70" s="10"/>
      <c r="Z70" s="10"/>
      <c r="AA70" s="10"/>
      <c r="AB70" s="10"/>
    </row>
    <row r="71" spans="1:28" ht="27" hidden="1" customHeight="1" x14ac:dyDescent="0.25">
      <c r="A71" s="372"/>
      <c r="B71" s="372"/>
      <c r="C71" s="11"/>
      <c r="D71" s="11"/>
      <c r="E71" s="372"/>
      <c r="F71" s="372"/>
      <c r="G71" s="372"/>
      <c r="H71" s="372"/>
      <c r="I71" s="372"/>
      <c r="J71" s="372"/>
      <c r="K71" s="372"/>
      <c r="L71" s="372"/>
      <c r="M71" s="372"/>
      <c r="N71" s="372"/>
      <c r="O71" s="662" t="s">
        <v>282</v>
      </c>
      <c r="P71" s="663"/>
      <c r="Q71" s="664">
        <f ca="1">SUMIF($AA$18:$AA$58,O71,$AB$18:$AB$58)</f>
        <v>0</v>
      </c>
      <c r="R71" s="665"/>
      <c r="S71" s="666" t="str">
        <f t="shared" ca="1" si="36"/>
        <v/>
      </c>
      <c r="T71" s="666"/>
      <c r="U71" s="667" t="s">
        <v>275</v>
      </c>
      <c r="V71" s="668"/>
      <c r="W71" s="372"/>
      <c r="X71" s="10"/>
      <c r="Y71" s="10"/>
      <c r="Z71" s="10"/>
      <c r="AA71" s="10"/>
      <c r="AB71" s="10"/>
    </row>
    <row r="72" spans="1:28" ht="27" hidden="1" customHeight="1" x14ac:dyDescent="0.25">
      <c r="A72" s="372"/>
      <c r="B72" s="372"/>
      <c r="C72" s="11"/>
      <c r="D72" s="11"/>
      <c r="E72" s="372"/>
      <c r="F72" s="372"/>
      <c r="G72" s="372"/>
      <c r="H72" s="372"/>
      <c r="I72" s="372"/>
      <c r="J72" s="372"/>
      <c r="K72" s="372"/>
      <c r="L72" s="372"/>
      <c r="M72" s="372"/>
      <c r="N72" s="372"/>
      <c r="O72" s="662" t="s">
        <v>283</v>
      </c>
      <c r="P72" s="663"/>
      <c r="Q72" s="664">
        <f ca="1">SUMIF($AA$18:$AA$58,O72,$AB$18:$AB$58)</f>
        <v>0</v>
      </c>
      <c r="R72" s="665"/>
      <c r="S72" s="666" t="str">
        <f t="shared" ca="1" si="36"/>
        <v/>
      </c>
      <c r="T72" s="666"/>
      <c r="U72" s="667" t="s">
        <v>276</v>
      </c>
      <c r="V72" s="668"/>
      <c r="W72" s="372"/>
      <c r="X72" s="372"/>
      <c r="Y72" s="372"/>
      <c r="Z72" s="372"/>
      <c r="AA72" s="8"/>
      <c r="AB72" s="8"/>
    </row>
    <row r="73" spans="1:28" ht="27" hidden="1" customHeight="1" thickBot="1" x14ac:dyDescent="0.3">
      <c r="A73" s="372"/>
      <c r="B73" s="372"/>
      <c r="C73" s="11"/>
      <c r="D73" s="11"/>
      <c r="E73" s="372"/>
      <c r="F73" s="372"/>
      <c r="G73" s="372"/>
      <c r="H73" s="372"/>
      <c r="I73" s="372"/>
      <c r="J73" s="372"/>
      <c r="K73" s="372"/>
      <c r="L73" s="372"/>
      <c r="M73" s="372"/>
      <c r="N73" s="372"/>
      <c r="O73" s="681" t="s">
        <v>284</v>
      </c>
      <c r="P73" s="682"/>
      <c r="Q73" s="683">
        <f ca="1">SUMIF($AA$18:$AA$58,O73,$AB$18:$AB$58)</f>
        <v>0</v>
      </c>
      <c r="R73" s="684"/>
      <c r="S73" s="685" t="str">
        <f t="shared" ca="1" si="36"/>
        <v/>
      </c>
      <c r="T73" s="685"/>
      <c r="U73" s="686" t="s">
        <v>277</v>
      </c>
      <c r="V73" s="687"/>
      <c r="W73" s="372"/>
      <c r="X73" s="372"/>
      <c r="Y73" s="372"/>
      <c r="Z73" s="372"/>
      <c r="AA73" s="8"/>
      <c r="AB73" s="8"/>
    </row>
  </sheetData>
  <sheetProtection insertRows="0" deleteRows="0" selectLockedCells="1"/>
  <mergeCells count="65">
    <mergeCell ref="G1:I2"/>
    <mergeCell ref="O64:P64"/>
    <mergeCell ref="Q64:V64"/>
    <mergeCell ref="O61:P61"/>
    <mergeCell ref="O63:P63"/>
    <mergeCell ref="AB14:AB16"/>
    <mergeCell ref="W14:W16"/>
    <mergeCell ref="AA14:AA16"/>
    <mergeCell ref="O14:P14"/>
    <mergeCell ref="O73:P73"/>
    <mergeCell ref="Q73:R73"/>
    <mergeCell ref="S73:T73"/>
    <mergeCell ref="U73:V73"/>
    <mergeCell ref="O70:P70"/>
    <mergeCell ref="Q70:R70"/>
    <mergeCell ref="S70:T70"/>
    <mergeCell ref="U70:V70"/>
    <mergeCell ref="O71:P71"/>
    <mergeCell ref="Q71:R71"/>
    <mergeCell ref="S71:T71"/>
    <mergeCell ref="U71:V71"/>
    <mergeCell ref="O72:P72"/>
    <mergeCell ref="Q72:R72"/>
    <mergeCell ref="S72:T72"/>
    <mergeCell ref="U72:V72"/>
    <mergeCell ref="U68:V68"/>
    <mergeCell ref="O69:P69"/>
    <mergeCell ref="Q68:R68"/>
    <mergeCell ref="S68:T68"/>
    <mergeCell ref="O68:P68"/>
    <mergeCell ref="Q69:R69"/>
    <mergeCell ref="S69:T69"/>
    <mergeCell ref="U69:V69"/>
    <mergeCell ref="A59:A64"/>
    <mergeCell ref="O66:P66"/>
    <mergeCell ref="Q66:V66"/>
    <mergeCell ref="B4:C4"/>
    <mergeCell ref="D4:E4"/>
    <mergeCell ref="Q65:V65"/>
    <mergeCell ref="S15:S16"/>
    <mergeCell ref="O65:P65"/>
    <mergeCell ref="V15:V16"/>
    <mergeCell ref="Q63:V63"/>
    <mergeCell ref="R15:R16"/>
    <mergeCell ref="T15:T16"/>
    <mergeCell ref="O59:P59"/>
    <mergeCell ref="O60:P60"/>
    <mergeCell ref="B9:E9"/>
    <mergeCell ref="O62:P62"/>
    <mergeCell ref="A1:F2"/>
    <mergeCell ref="B10:E10"/>
    <mergeCell ref="B11:E11"/>
    <mergeCell ref="B5:E5"/>
    <mergeCell ref="B6:E6"/>
    <mergeCell ref="B8:E8"/>
    <mergeCell ref="B12:E12"/>
    <mergeCell ref="G4:W12"/>
    <mergeCell ref="B7:E7"/>
    <mergeCell ref="A14:B15"/>
    <mergeCell ref="U15:U16"/>
    <mergeCell ref="Q14:V14"/>
    <mergeCell ref="C14:N14"/>
    <mergeCell ref="Q15:Q16"/>
    <mergeCell ref="P15:P16"/>
    <mergeCell ref="O15:O16"/>
  </mergeCells>
  <phoneticPr fontId="3"/>
  <conditionalFormatting sqref="C18:N58">
    <cfRule type="cellIs" dxfId="65" priority="46" stopIfTrue="1" operator="greaterThan">
      <formula>160*$P18</formula>
    </cfRule>
    <cfRule type="notContainsBlanks" dxfId="64" priority="104" stopIfTrue="1">
      <formula>LEN(TRIM(C18))&gt;0</formula>
    </cfRule>
  </conditionalFormatting>
  <conditionalFormatting sqref="Q61">
    <cfRule type="cellIs" dxfId="63" priority="92" stopIfTrue="1" operator="greaterThan">
      <formula>1500</formula>
    </cfRule>
  </conditionalFormatting>
  <conditionalFormatting sqref="R61">
    <cfRule type="cellIs" dxfId="62" priority="91" stopIfTrue="1" operator="greaterThan">
      <formula>1200</formula>
    </cfRule>
  </conditionalFormatting>
  <conditionalFormatting sqref="T61">
    <cfRule type="cellIs" dxfId="61" priority="90" stopIfTrue="1" operator="greaterThan">
      <formula>1000</formula>
    </cfRule>
  </conditionalFormatting>
  <conditionalFormatting sqref="Q61:V61 Q64 H15 B9:B11">
    <cfRule type="expression" dxfId="60" priority="103">
      <formula>AND($B$6&lt;&gt;"",B9="")</formula>
    </cfRule>
  </conditionalFormatting>
  <conditionalFormatting sqref="O18:P58">
    <cfRule type="expression" dxfId="59" priority="42">
      <formula>AND(SUM($C18:$N18)&gt;0,O18="")</formula>
    </cfRule>
  </conditionalFormatting>
  <conditionalFormatting sqref="O18:P40">
    <cfRule type="expression" dxfId="58" priority="9">
      <formula>AND(SUM($C18:$N18)&gt;0,O18="")</formula>
    </cfRule>
  </conditionalFormatting>
  <conditionalFormatting sqref="C17:N17">
    <cfRule type="cellIs" dxfId="57" priority="3" stopIfTrue="1" operator="greaterThan">
      <formula>160*$P17</formula>
    </cfRule>
    <cfRule type="notContainsBlanks" dxfId="56" priority="4" stopIfTrue="1">
      <formula>LEN(TRIM(C17))&gt;0</formula>
    </cfRule>
  </conditionalFormatting>
  <conditionalFormatting sqref="O17:P17">
    <cfRule type="expression" dxfId="55" priority="2">
      <formula>AND(SUM($C17:$N17)&gt;0,O17="")</formula>
    </cfRule>
  </conditionalFormatting>
  <conditionalFormatting sqref="O17:P17">
    <cfRule type="expression" dxfId="54" priority="1">
      <formula>AND(SUM($C17:$N17)&gt;0,O17="")</formula>
    </cfRule>
  </conditionalFormatting>
  <dataValidations count="3">
    <dataValidation allowBlank="1" showInputMessage="1" showErrorMessage="1" prompt="※税抜_x000a_　　・円" sqref="Q64:V64"/>
    <dataValidation allowBlank="1" showInputMessage="1" showErrorMessage="1" prompt="※税抜_x000a_　・千円" sqref="Q61:V61"/>
    <dataValidation type="list" allowBlank="1" showInputMessage="1" showErrorMessage="1" sqref="O18:O58">
      <formula1>"PM,上流SE,下流SE,PG,運用SE,OP"</formula1>
    </dataValidation>
  </dataValidations>
  <printOptions horizontalCentered="1"/>
  <pageMargins left="0.7" right="0.7" top="0.75" bottom="0.75" header="0.3" footer="0.3"/>
  <pageSetup paperSize="9" scale="55" fitToHeight="0" orientation="landscape" r:id="rId1"/>
  <headerFooter alignWithMargins="0">
    <oddFooter>&amp;C&amp;P /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x14:formula1>
            <xm:f>CODE!$A$13:$A$32</xm:f>
          </x14:formula1>
          <xm:sqref>A18:A58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6"/>
  <sheetViews>
    <sheetView showGridLines="0" view="pageBreakPreview" zoomScale="70" zoomScaleNormal="70" zoomScaleSheetLayoutView="70" workbookViewId="0">
      <selection activeCell="A3" sqref="A3"/>
    </sheetView>
  </sheetViews>
  <sheetFormatPr defaultColWidth="9" defaultRowHeight="12.75" x14ac:dyDescent="0.25"/>
  <cols>
    <col min="1" max="1" width="24.1328125" style="8" customWidth="1"/>
    <col min="2" max="2" width="30" style="269" customWidth="1"/>
    <col min="3" max="3" width="6.1328125" style="8" customWidth="1"/>
    <col min="4" max="14" width="6" style="8" customWidth="1"/>
    <col min="15" max="15" width="14.1328125" style="8" customWidth="1"/>
    <col min="16" max="16" width="5.59765625" style="8" customWidth="1"/>
    <col min="17" max="17" width="9.73046875" style="8" customWidth="1"/>
    <col min="18" max="22" width="9.1328125" style="8" customWidth="1"/>
    <col min="23" max="23" width="31.19921875" style="8" customWidth="1"/>
    <col min="24" max="24" width="7.59765625" style="8" customWidth="1"/>
    <col min="25" max="25" width="9" style="11"/>
    <col min="26" max="26" width="9.86328125" style="11" bestFit="1" customWidth="1"/>
    <col min="27" max="16384" width="9" style="11"/>
  </cols>
  <sheetData>
    <row r="1" spans="1:24" s="3" customFormat="1" ht="15" customHeight="1" x14ac:dyDescent="0.25">
      <c r="A1" s="438" t="s">
        <v>324</v>
      </c>
      <c r="B1" s="438"/>
      <c r="C1" s="438"/>
      <c r="D1" s="438"/>
      <c r="E1" s="438"/>
      <c r="F1" s="438"/>
      <c r="G1" s="438" t="str">
        <f>様式8verNo</f>
        <v>Ver.8.2</v>
      </c>
      <c r="H1" s="438"/>
      <c r="I1" s="438"/>
      <c r="P1" s="1"/>
      <c r="Q1" s="1"/>
    </row>
    <row r="2" spans="1:24" s="3" customFormat="1" ht="15" customHeight="1" x14ac:dyDescent="0.25">
      <c r="A2" s="438"/>
      <c r="B2" s="438"/>
      <c r="C2" s="438"/>
      <c r="D2" s="438"/>
      <c r="E2" s="438"/>
      <c r="F2" s="438"/>
      <c r="G2" s="438"/>
      <c r="H2" s="438"/>
      <c r="I2" s="438"/>
      <c r="P2" s="1"/>
      <c r="Q2" s="1"/>
    </row>
    <row r="3" spans="1:24" s="3" customFormat="1" ht="15" customHeight="1" thickBot="1" x14ac:dyDescent="0.3">
      <c r="X3" s="113"/>
    </row>
    <row r="4" spans="1:24" s="3" customFormat="1" ht="19.5" customHeight="1" x14ac:dyDescent="0.25">
      <c r="A4" s="396" t="s">
        <v>125</v>
      </c>
      <c r="B4" s="646" t="str">
        <f>IF(調達管理番号1="","",調達管理番号1)</f>
        <v/>
      </c>
      <c r="C4" s="646"/>
      <c r="D4" s="646" t="str">
        <f>IF(調達管理番号2="","",調達管理番号2)</f>
        <v/>
      </c>
      <c r="E4" s="647"/>
      <c r="G4" s="488" t="s">
        <v>267</v>
      </c>
      <c r="H4" s="489"/>
      <c r="I4" s="489"/>
      <c r="J4" s="489"/>
      <c r="K4" s="489"/>
      <c r="L4" s="489"/>
      <c r="M4" s="489"/>
      <c r="N4" s="489"/>
      <c r="O4" s="489"/>
      <c r="P4" s="489"/>
      <c r="Q4" s="489"/>
      <c r="R4" s="489"/>
      <c r="S4" s="489"/>
      <c r="T4" s="489"/>
      <c r="U4" s="489"/>
      <c r="V4" s="489"/>
      <c r="W4" s="490"/>
    </row>
    <row r="5" spans="1:24" s="3" customFormat="1" ht="19.5" customHeight="1" x14ac:dyDescent="0.25">
      <c r="A5" s="395" t="s">
        <v>86</v>
      </c>
      <c r="B5" s="585" t="str">
        <f>IF(システムID="","",システムID)</f>
        <v/>
      </c>
      <c r="C5" s="585"/>
      <c r="D5" s="585"/>
      <c r="E5" s="586"/>
      <c r="G5" s="491"/>
      <c r="H5" s="492"/>
      <c r="I5" s="492"/>
      <c r="J5" s="492"/>
      <c r="K5" s="492"/>
      <c r="L5" s="492"/>
      <c r="M5" s="492"/>
      <c r="N5" s="492"/>
      <c r="O5" s="492"/>
      <c r="P5" s="492"/>
      <c r="Q5" s="492"/>
      <c r="R5" s="492"/>
      <c r="S5" s="492"/>
      <c r="T5" s="492"/>
      <c r="U5" s="492"/>
      <c r="V5" s="492"/>
      <c r="W5" s="493"/>
    </row>
    <row r="6" spans="1:24" s="3" customFormat="1" ht="20.2" customHeight="1" x14ac:dyDescent="0.25">
      <c r="A6" s="395" t="s">
        <v>53</v>
      </c>
      <c r="B6" s="585" t="str">
        <f>IF(システム名="","",システム名)</f>
        <v/>
      </c>
      <c r="C6" s="585"/>
      <c r="D6" s="585"/>
      <c r="E6" s="586"/>
      <c r="F6" s="113"/>
      <c r="G6" s="491"/>
      <c r="H6" s="492"/>
      <c r="I6" s="492"/>
      <c r="J6" s="492"/>
      <c r="K6" s="492"/>
      <c r="L6" s="492"/>
      <c r="M6" s="492"/>
      <c r="N6" s="492"/>
      <c r="O6" s="492"/>
      <c r="P6" s="492"/>
      <c r="Q6" s="492"/>
      <c r="R6" s="492"/>
      <c r="S6" s="492"/>
      <c r="T6" s="492"/>
      <c r="U6" s="492"/>
      <c r="V6" s="492"/>
      <c r="W6" s="493"/>
    </row>
    <row r="7" spans="1:24" s="3" customFormat="1" ht="19.5" customHeight="1" x14ac:dyDescent="0.25">
      <c r="A7" s="394" t="s">
        <v>109</v>
      </c>
      <c r="B7" s="585" t="str">
        <f>IF(企画種別="","",企画種別)</f>
        <v/>
      </c>
      <c r="C7" s="585"/>
      <c r="D7" s="585"/>
      <c r="E7" s="586"/>
      <c r="F7" s="113"/>
      <c r="G7" s="491"/>
      <c r="H7" s="492"/>
      <c r="I7" s="492"/>
      <c r="J7" s="492"/>
      <c r="K7" s="492"/>
      <c r="L7" s="492"/>
      <c r="M7" s="492"/>
      <c r="N7" s="492"/>
      <c r="O7" s="492"/>
      <c r="P7" s="492"/>
      <c r="Q7" s="492"/>
      <c r="R7" s="492"/>
      <c r="S7" s="492"/>
      <c r="T7" s="492"/>
      <c r="U7" s="492"/>
      <c r="V7" s="492"/>
      <c r="W7" s="493"/>
    </row>
    <row r="8" spans="1:24" s="3" customFormat="1" ht="20.2" customHeight="1" x14ac:dyDescent="0.25">
      <c r="A8" s="395" t="s">
        <v>70</v>
      </c>
      <c r="B8" s="585" t="str">
        <f>IF(担当課="","",担当課)</f>
        <v/>
      </c>
      <c r="C8" s="585"/>
      <c r="D8" s="585"/>
      <c r="E8" s="586"/>
      <c r="F8" s="113"/>
      <c r="G8" s="491"/>
      <c r="H8" s="492"/>
      <c r="I8" s="492"/>
      <c r="J8" s="492"/>
      <c r="K8" s="492"/>
      <c r="L8" s="492"/>
      <c r="M8" s="492"/>
      <c r="N8" s="492"/>
      <c r="O8" s="492"/>
      <c r="P8" s="492"/>
      <c r="Q8" s="492"/>
      <c r="R8" s="492"/>
      <c r="S8" s="492"/>
      <c r="T8" s="492"/>
      <c r="U8" s="492"/>
      <c r="V8" s="492"/>
      <c r="W8" s="493"/>
    </row>
    <row r="9" spans="1:24" s="3" customFormat="1" ht="20.2" customHeight="1" x14ac:dyDescent="0.25">
      <c r="A9" s="395" t="s">
        <v>89</v>
      </c>
      <c r="B9" s="443"/>
      <c r="C9" s="443"/>
      <c r="D9" s="443"/>
      <c r="E9" s="444"/>
      <c r="F9" s="113"/>
      <c r="G9" s="491"/>
      <c r="H9" s="492"/>
      <c r="I9" s="492"/>
      <c r="J9" s="492"/>
      <c r="K9" s="492"/>
      <c r="L9" s="492"/>
      <c r="M9" s="492"/>
      <c r="N9" s="492"/>
      <c r="O9" s="492"/>
      <c r="P9" s="492"/>
      <c r="Q9" s="492"/>
      <c r="R9" s="492"/>
      <c r="S9" s="492"/>
      <c r="T9" s="492"/>
      <c r="U9" s="492"/>
      <c r="V9" s="492"/>
      <c r="W9" s="493"/>
    </row>
    <row r="10" spans="1:24" s="3" customFormat="1" ht="20.2" customHeight="1" x14ac:dyDescent="0.25">
      <c r="A10" s="395" t="s">
        <v>54</v>
      </c>
      <c r="B10" s="559"/>
      <c r="C10" s="559"/>
      <c r="D10" s="559"/>
      <c r="E10" s="560"/>
      <c r="F10" s="113"/>
      <c r="G10" s="491"/>
      <c r="H10" s="492"/>
      <c r="I10" s="492"/>
      <c r="J10" s="492"/>
      <c r="K10" s="492"/>
      <c r="L10" s="492"/>
      <c r="M10" s="492"/>
      <c r="N10" s="492"/>
      <c r="O10" s="492"/>
      <c r="P10" s="492"/>
      <c r="Q10" s="492"/>
      <c r="R10" s="492"/>
      <c r="S10" s="492"/>
      <c r="T10" s="492"/>
      <c r="U10" s="492"/>
      <c r="V10" s="492"/>
      <c r="W10" s="493"/>
    </row>
    <row r="11" spans="1:24" s="3" customFormat="1" ht="20.2" customHeight="1" x14ac:dyDescent="0.25">
      <c r="A11" s="405" t="s">
        <v>26</v>
      </c>
      <c r="B11" s="450"/>
      <c r="C11" s="450"/>
      <c r="D11" s="450"/>
      <c r="E11" s="451"/>
      <c r="F11" s="113"/>
      <c r="G11" s="491"/>
      <c r="H11" s="492"/>
      <c r="I11" s="492"/>
      <c r="J11" s="492"/>
      <c r="K11" s="492"/>
      <c r="L11" s="492"/>
      <c r="M11" s="492"/>
      <c r="N11" s="492"/>
      <c r="O11" s="492"/>
      <c r="P11" s="492"/>
      <c r="Q11" s="492"/>
      <c r="R11" s="492"/>
      <c r="S11" s="492"/>
      <c r="T11" s="492"/>
      <c r="U11" s="492"/>
      <c r="V11" s="492"/>
      <c r="W11" s="493"/>
    </row>
    <row r="12" spans="1:24" s="3" customFormat="1" ht="20.2" customHeight="1" thickBot="1" x14ac:dyDescent="0.3">
      <c r="A12" s="406" t="s">
        <v>243</v>
      </c>
      <c r="B12" s="577" t="str">
        <f>IF(区分="","",区分)</f>
        <v/>
      </c>
      <c r="C12" s="577"/>
      <c r="D12" s="577"/>
      <c r="E12" s="578"/>
      <c r="F12" s="113"/>
      <c r="G12" s="491"/>
      <c r="H12" s="492"/>
      <c r="I12" s="492"/>
      <c r="J12" s="492"/>
      <c r="K12" s="492"/>
      <c r="L12" s="492"/>
      <c r="M12" s="492"/>
      <c r="N12" s="492"/>
      <c r="O12" s="492"/>
      <c r="P12" s="492"/>
      <c r="Q12" s="492"/>
      <c r="R12" s="492"/>
      <c r="S12" s="492"/>
      <c r="T12" s="492"/>
      <c r="U12" s="492"/>
      <c r="V12" s="492"/>
      <c r="W12" s="493"/>
    </row>
    <row r="13" spans="1:24" s="3" customFormat="1" ht="20.2" customHeight="1" x14ac:dyDescent="0.25">
      <c r="A13" s="378"/>
      <c r="B13" s="378"/>
      <c r="C13" s="378"/>
      <c r="D13" s="378"/>
      <c r="E13" s="378"/>
      <c r="F13" s="113"/>
      <c r="G13" s="494"/>
      <c r="H13" s="495"/>
      <c r="I13" s="495"/>
      <c r="J13" s="495"/>
      <c r="K13" s="495"/>
      <c r="L13" s="495"/>
      <c r="M13" s="495"/>
      <c r="N13" s="495"/>
      <c r="O13" s="495"/>
      <c r="P13" s="495"/>
      <c r="Q13" s="495"/>
      <c r="R13" s="495"/>
      <c r="S13" s="495"/>
      <c r="T13" s="495"/>
      <c r="U13" s="495"/>
      <c r="V13" s="495"/>
      <c r="W13" s="496"/>
    </row>
    <row r="14" spans="1:24" ht="15" customHeight="1" thickBot="1" x14ac:dyDescent="0.3">
      <c r="W14" s="9"/>
    </row>
    <row r="15" spans="1:24" ht="19.5" customHeight="1" x14ac:dyDescent="0.25">
      <c r="A15" s="703" t="s">
        <v>17</v>
      </c>
      <c r="B15" s="704"/>
      <c r="C15" s="707" t="s">
        <v>71</v>
      </c>
      <c r="D15" s="707"/>
      <c r="E15" s="707"/>
      <c r="F15" s="707"/>
      <c r="G15" s="707"/>
      <c r="H15" s="707"/>
      <c r="I15" s="707"/>
      <c r="J15" s="707"/>
      <c r="K15" s="707"/>
      <c r="L15" s="707"/>
      <c r="M15" s="707"/>
      <c r="N15" s="707"/>
      <c r="O15" s="635" t="s">
        <v>3</v>
      </c>
      <c r="P15" s="542"/>
      <c r="Q15" s="671" t="s">
        <v>72</v>
      </c>
      <c r="R15" s="671"/>
      <c r="S15" s="671"/>
      <c r="T15" s="671"/>
      <c r="U15" s="671"/>
      <c r="V15" s="671"/>
      <c r="W15" s="709" t="s">
        <v>258</v>
      </c>
      <c r="X15" s="11"/>
    </row>
    <row r="16" spans="1:24" ht="19.5" customHeight="1" x14ac:dyDescent="0.25">
      <c r="A16" s="705"/>
      <c r="B16" s="706"/>
      <c r="C16" s="62" t="s">
        <v>91</v>
      </c>
      <c r="D16" s="60"/>
      <c r="E16" s="53" t="s">
        <v>242</v>
      </c>
      <c r="F16" s="197"/>
      <c r="G16" s="53" t="s">
        <v>91</v>
      </c>
      <c r="H16" s="53" t="s">
        <v>93</v>
      </c>
      <c r="I16" s="53" t="s">
        <v>242</v>
      </c>
      <c r="J16" s="197"/>
      <c r="K16" s="53" t="s">
        <v>91</v>
      </c>
      <c r="L16" s="60"/>
      <c r="M16" s="60"/>
      <c r="N16" s="61"/>
      <c r="O16" s="638" t="s">
        <v>69</v>
      </c>
      <c r="P16" s="633" t="s">
        <v>60</v>
      </c>
      <c r="Q16" s="636" t="s">
        <v>18</v>
      </c>
      <c r="R16" s="636" t="s">
        <v>65</v>
      </c>
      <c r="S16" s="636" t="s">
        <v>66</v>
      </c>
      <c r="T16" s="636" t="s">
        <v>19</v>
      </c>
      <c r="U16" s="633" t="s">
        <v>21</v>
      </c>
      <c r="V16" s="636" t="s">
        <v>64</v>
      </c>
      <c r="W16" s="710"/>
      <c r="X16" s="11"/>
    </row>
    <row r="17" spans="1:24" ht="19.5" customHeight="1" x14ac:dyDescent="0.25">
      <c r="A17" s="286" t="s">
        <v>182</v>
      </c>
      <c r="B17" s="287" t="s">
        <v>193</v>
      </c>
      <c r="C17" s="34" t="s">
        <v>5</v>
      </c>
      <c r="D17" s="34" t="s">
        <v>6</v>
      </c>
      <c r="E17" s="34" t="s">
        <v>7</v>
      </c>
      <c r="F17" s="34" t="s">
        <v>8</v>
      </c>
      <c r="G17" s="34" t="s">
        <v>94</v>
      </c>
      <c r="H17" s="34" t="s">
        <v>10</v>
      </c>
      <c r="I17" s="34" t="s">
        <v>11</v>
      </c>
      <c r="J17" s="34" t="s">
        <v>12</v>
      </c>
      <c r="K17" s="34" t="s">
        <v>13</v>
      </c>
      <c r="L17" s="34" t="s">
        <v>14</v>
      </c>
      <c r="M17" s="34" t="s">
        <v>15</v>
      </c>
      <c r="N17" s="34" t="s">
        <v>16</v>
      </c>
      <c r="O17" s="708"/>
      <c r="P17" s="634"/>
      <c r="Q17" s="637"/>
      <c r="R17" s="637"/>
      <c r="S17" s="637"/>
      <c r="T17" s="637"/>
      <c r="U17" s="634"/>
      <c r="V17" s="637"/>
      <c r="W17" s="711"/>
      <c r="X17" s="11"/>
    </row>
    <row r="18" spans="1:24" s="10" customFormat="1" ht="29.25" customHeight="1" x14ac:dyDescent="0.25">
      <c r="A18" s="198"/>
      <c r="B18" s="199"/>
      <c r="C18" s="209"/>
      <c r="D18" s="209"/>
      <c r="E18" s="209"/>
      <c r="F18" s="209"/>
      <c r="G18" s="209"/>
      <c r="H18" s="209"/>
      <c r="I18" s="209"/>
      <c r="J18" s="209"/>
      <c r="K18" s="209"/>
      <c r="L18" s="209"/>
      <c r="M18" s="209"/>
      <c r="N18" s="209"/>
      <c r="O18" s="186"/>
      <c r="P18" s="187"/>
      <c r="Q18" s="122" t="str">
        <f t="shared" ref="Q18:V27" si="0">IF($O18=Q$16,SUM($C18:$N18),"")</f>
        <v/>
      </c>
      <c r="R18" s="122" t="str">
        <f t="shared" si="0"/>
        <v/>
      </c>
      <c r="S18" s="122" t="str">
        <f t="shared" si="0"/>
        <v/>
      </c>
      <c r="T18" s="122" t="str">
        <f t="shared" si="0"/>
        <v/>
      </c>
      <c r="U18" s="122" t="str">
        <f t="shared" si="0"/>
        <v/>
      </c>
      <c r="V18" s="122" t="str">
        <f t="shared" si="0"/>
        <v/>
      </c>
      <c r="W18" s="203"/>
    </row>
    <row r="19" spans="1:24" s="10" customFormat="1" ht="29.25" customHeight="1" x14ac:dyDescent="0.25">
      <c r="A19" s="198"/>
      <c r="B19" s="199"/>
      <c r="C19" s="209"/>
      <c r="D19" s="209"/>
      <c r="E19" s="209"/>
      <c r="F19" s="209"/>
      <c r="G19" s="209"/>
      <c r="H19" s="209"/>
      <c r="I19" s="209"/>
      <c r="J19" s="209"/>
      <c r="K19" s="209"/>
      <c r="L19" s="209"/>
      <c r="M19" s="209"/>
      <c r="N19" s="209"/>
      <c r="O19" s="186"/>
      <c r="P19" s="187"/>
      <c r="Q19" s="122" t="str">
        <f t="shared" si="0"/>
        <v/>
      </c>
      <c r="R19" s="122" t="str">
        <f t="shared" si="0"/>
        <v/>
      </c>
      <c r="S19" s="122" t="str">
        <f t="shared" si="0"/>
        <v/>
      </c>
      <c r="T19" s="122" t="str">
        <f t="shared" si="0"/>
        <v/>
      </c>
      <c r="U19" s="122" t="str">
        <f t="shared" si="0"/>
        <v/>
      </c>
      <c r="V19" s="122" t="str">
        <f t="shared" si="0"/>
        <v/>
      </c>
      <c r="W19" s="203"/>
    </row>
    <row r="20" spans="1:24" s="10" customFormat="1" ht="29.25" customHeight="1" x14ac:dyDescent="0.25">
      <c r="A20" s="198"/>
      <c r="B20" s="199"/>
      <c r="C20" s="209"/>
      <c r="D20" s="209"/>
      <c r="E20" s="209"/>
      <c r="F20" s="209"/>
      <c r="G20" s="209"/>
      <c r="H20" s="209"/>
      <c r="I20" s="209"/>
      <c r="J20" s="209"/>
      <c r="K20" s="209"/>
      <c r="L20" s="209"/>
      <c r="M20" s="209"/>
      <c r="N20" s="209"/>
      <c r="O20" s="186"/>
      <c r="P20" s="187"/>
      <c r="Q20" s="122" t="str">
        <f t="shared" si="0"/>
        <v/>
      </c>
      <c r="R20" s="122" t="str">
        <f t="shared" si="0"/>
        <v/>
      </c>
      <c r="S20" s="122" t="str">
        <f t="shared" si="0"/>
        <v/>
      </c>
      <c r="T20" s="122" t="str">
        <f t="shared" si="0"/>
        <v/>
      </c>
      <c r="U20" s="122" t="str">
        <f t="shared" si="0"/>
        <v/>
      </c>
      <c r="V20" s="122" t="str">
        <f t="shared" si="0"/>
        <v/>
      </c>
      <c r="W20" s="203"/>
    </row>
    <row r="21" spans="1:24" s="10" customFormat="1" ht="29.25" customHeight="1" x14ac:dyDescent="0.25">
      <c r="A21" s="198"/>
      <c r="B21" s="199"/>
      <c r="C21" s="209"/>
      <c r="D21" s="209"/>
      <c r="E21" s="209"/>
      <c r="F21" s="209"/>
      <c r="G21" s="209"/>
      <c r="H21" s="209"/>
      <c r="I21" s="209"/>
      <c r="J21" s="209"/>
      <c r="K21" s="209"/>
      <c r="L21" s="209"/>
      <c r="M21" s="209"/>
      <c r="N21" s="209"/>
      <c r="O21" s="186"/>
      <c r="P21" s="187"/>
      <c r="Q21" s="122" t="str">
        <f t="shared" si="0"/>
        <v/>
      </c>
      <c r="R21" s="122" t="str">
        <f t="shared" si="0"/>
        <v/>
      </c>
      <c r="S21" s="122" t="str">
        <f t="shared" si="0"/>
        <v/>
      </c>
      <c r="T21" s="122" t="str">
        <f t="shared" si="0"/>
        <v/>
      </c>
      <c r="U21" s="122" t="str">
        <f t="shared" si="0"/>
        <v/>
      </c>
      <c r="V21" s="122" t="str">
        <f t="shared" si="0"/>
        <v/>
      </c>
      <c r="W21" s="203"/>
    </row>
    <row r="22" spans="1:24" s="10" customFormat="1" ht="29.25" customHeight="1" x14ac:dyDescent="0.25">
      <c r="A22" s="198"/>
      <c r="B22" s="199"/>
      <c r="C22" s="209"/>
      <c r="D22" s="209"/>
      <c r="E22" s="209"/>
      <c r="F22" s="209"/>
      <c r="G22" s="209"/>
      <c r="H22" s="209"/>
      <c r="I22" s="209"/>
      <c r="J22" s="209"/>
      <c r="K22" s="209"/>
      <c r="L22" s="209"/>
      <c r="M22" s="209"/>
      <c r="N22" s="209"/>
      <c r="O22" s="186"/>
      <c r="P22" s="187"/>
      <c r="Q22" s="122" t="str">
        <f t="shared" si="0"/>
        <v/>
      </c>
      <c r="R22" s="122" t="str">
        <f t="shared" si="0"/>
        <v/>
      </c>
      <c r="S22" s="122" t="str">
        <f t="shared" si="0"/>
        <v/>
      </c>
      <c r="T22" s="122" t="str">
        <f t="shared" si="0"/>
        <v/>
      </c>
      <c r="U22" s="122" t="str">
        <f t="shared" si="0"/>
        <v/>
      </c>
      <c r="V22" s="122" t="str">
        <f t="shared" si="0"/>
        <v/>
      </c>
      <c r="W22" s="203"/>
    </row>
    <row r="23" spans="1:24" s="10" customFormat="1" ht="29.25" customHeight="1" x14ac:dyDescent="0.25">
      <c r="A23" s="198"/>
      <c r="B23" s="199"/>
      <c r="C23" s="209"/>
      <c r="D23" s="209"/>
      <c r="E23" s="209"/>
      <c r="F23" s="209"/>
      <c r="G23" s="209"/>
      <c r="H23" s="209"/>
      <c r="I23" s="209"/>
      <c r="J23" s="209"/>
      <c r="K23" s="209"/>
      <c r="L23" s="209"/>
      <c r="M23" s="209"/>
      <c r="N23" s="209"/>
      <c r="O23" s="186"/>
      <c r="P23" s="187"/>
      <c r="Q23" s="122" t="str">
        <f t="shared" si="0"/>
        <v/>
      </c>
      <c r="R23" s="122" t="str">
        <f t="shared" si="0"/>
        <v/>
      </c>
      <c r="S23" s="122" t="str">
        <f t="shared" si="0"/>
        <v/>
      </c>
      <c r="T23" s="122" t="str">
        <f t="shared" si="0"/>
        <v/>
      </c>
      <c r="U23" s="122" t="str">
        <f t="shared" si="0"/>
        <v/>
      </c>
      <c r="V23" s="122" t="str">
        <f t="shared" si="0"/>
        <v/>
      </c>
      <c r="W23" s="203"/>
    </row>
    <row r="24" spans="1:24" s="10" customFormat="1" ht="29.25" customHeight="1" x14ac:dyDescent="0.25">
      <c r="A24" s="198"/>
      <c r="B24" s="199"/>
      <c r="C24" s="209"/>
      <c r="D24" s="209"/>
      <c r="E24" s="209"/>
      <c r="F24" s="209"/>
      <c r="G24" s="209"/>
      <c r="H24" s="209"/>
      <c r="I24" s="209"/>
      <c r="J24" s="209"/>
      <c r="K24" s="209"/>
      <c r="L24" s="209"/>
      <c r="M24" s="209"/>
      <c r="N24" s="209"/>
      <c r="O24" s="186"/>
      <c r="P24" s="187"/>
      <c r="Q24" s="122" t="str">
        <f t="shared" si="0"/>
        <v/>
      </c>
      <c r="R24" s="122" t="str">
        <f t="shared" si="0"/>
        <v/>
      </c>
      <c r="S24" s="122" t="str">
        <f t="shared" si="0"/>
        <v/>
      </c>
      <c r="T24" s="122" t="str">
        <f t="shared" si="0"/>
        <v/>
      </c>
      <c r="U24" s="122" t="str">
        <f t="shared" si="0"/>
        <v/>
      </c>
      <c r="V24" s="122" t="str">
        <f t="shared" si="0"/>
        <v/>
      </c>
      <c r="W24" s="203"/>
    </row>
    <row r="25" spans="1:24" s="10" customFormat="1" ht="29.25" customHeight="1" x14ac:dyDescent="0.25">
      <c r="A25" s="198"/>
      <c r="B25" s="199"/>
      <c r="C25" s="209"/>
      <c r="D25" s="209"/>
      <c r="E25" s="209"/>
      <c r="F25" s="209"/>
      <c r="G25" s="209"/>
      <c r="H25" s="209"/>
      <c r="I25" s="209"/>
      <c r="J25" s="209"/>
      <c r="K25" s="209"/>
      <c r="L25" s="209"/>
      <c r="M25" s="209"/>
      <c r="N25" s="209"/>
      <c r="O25" s="186"/>
      <c r="P25" s="187"/>
      <c r="Q25" s="122" t="str">
        <f t="shared" si="0"/>
        <v/>
      </c>
      <c r="R25" s="122" t="str">
        <f t="shared" si="0"/>
        <v/>
      </c>
      <c r="S25" s="122" t="str">
        <f t="shared" si="0"/>
        <v/>
      </c>
      <c r="T25" s="122" t="str">
        <f t="shared" si="0"/>
        <v/>
      </c>
      <c r="U25" s="122" t="str">
        <f t="shared" si="0"/>
        <v/>
      </c>
      <c r="V25" s="122" t="str">
        <f t="shared" si="0"/>
        <v/>
      </c>
      <c r="W25" s="203"/>
    </row>
    <row r="26" spans="1:24" s="10" customFormat="1" ht="29.25" customHeight="1" x14ac:dyDescent="0.25">
      <c r="A26" s="198"/>
      <c r="B26" s="199"/>
      <c r="C26" s="209"/>
      <c r="D26" s="209"/>
      <c r="E26" s="209"/>
      <c r="F26" s="209"/>
      <c r="G26" s="209"/>
      <c r="H26" s="209"/>
      <c r="I26" s="209"/>
      <c r="J26" s="209"/>
      <c r="K26" s="209"/>
      <c r="L26" s="209"/>
      <c r="M26" s="209"/>
      <c r="N26" s="209"/>
      <c r="O26" s="186"/>
      <c r="P26" s="187"/>
      <c r="Q26" s="122" t="str">
        <f t="shared" si="0"/>
        <v/>
      </c>
      <c r="R26" s="122" t="str">
        <f t="shared" si="0"/>
        <v/>
      </c>
      <c r="S26" s="122" t="str">
        <f t="shared" si="0"/>
        <v/>
      </c>
      <c r="T26" s="122" t="str">
        <f t="shared" si="0"/>
        <v/>
      </c>
      <c r="U26" s="122" t="str">
        <f t="shared" si="0"/>
        <v/>
      </c>
      <c r="V26" s="122" t="str">
        <f t="shared" si="0"/>
        <v/>
      </c>
      <c r="W26" s="203"/>
    </row>
    <row r="27" spans="1:24" s="10" customFormat="1" ht="29.25" customHeight="1" x14ac:dyDescent="0.25">
      <c r="A27" s="198"/>
      <c r="B27" s="199"/>
      <c r="C27" s="209"/>
      <c r="D27" s="209"/>
      <c r="E27" s="209"/>
      <c r="F27" s="209"/>
      <c r="G27" s="209"/>
      <c r="H27" s="209"/>
      <c r="I27" s="209"/>
      <c r="J27" s="209"/>
      <c r="K27" s="209"/>
      <c r="L27" s="209"/>
      <c r="M27" s="209"/>
      <c r="N27" s="209"/>
      <c r="O27" s="186"/>
      <c r="P27" s="187"/>
      <c r="Q27" s="122" t="str">
        <f t="shared" si="0"/>
        <v/>
      </c>
      <c r="R27" s="122" t="str">
        <f t="shared" si="0"/>
        <v/>
      </c>
      <c r="S27" s="122" t="str">
        <f t="shared" si="0"/>
        <v/>
      </c>
      <c r="T27" s="122" t="str">
        <f t="shared" si="0"/>
        <v/>
      </c>
      <c r="U27" s="122" t="str">
        <f t="shared" si="0"/>
        <v/>
      </c>
      <c r="V27" s="122" t="str">
        <f t="shared" si="0"/>
        <v/>
      </c>
      <c r="W27" s="203"/>
    </row>
    <row r="28" spans="1:24" s="10" customFormat="1" ht="29.25" customHeight="1" x14ac:dyDescent="0.25">
      <c r="A28" s="198"/>
      <c r="B28" s="199"/>
      <c r="C28" s="209"/>
      <c r="D28" s="209"/>
      <c r="E28" s="209"/>
      <c r="F28" s="209"/>
      <c r="G28" s="209"/>
      <c r="H28" s="209"/>
      <c r="I28" s="209"/>
      <c r="J28" s="209"/>
      <c r="K28" s="209"/>
      <c r="L28" s="209"/>
      <c r="M28" s="209"/>
      <c r="N28" s="209"/>
      <c r="O28" s="186"/>
      <c r="P28" s="187"/>
      <c r="Q28" s="122" t="str">
        <f t="shared" ref="Q28:V36" si="1">IF($O28=Q$16,SUM($C28:$N28),"")</f>
        <v/>
      </c>
      <c r="R28" s="122" t="str">
        <f t="shared" si="1"/>
        <v/>
      </c>
      <c r="S28" s="122" t="str">
        <f t="shared" si="1"/>
        <v/>
      </c>
      <c r="T28" s="122" t="str">
        <f t="shared" si="1"/>
        <v/>
      </c>
      <c r="U28" s="122" t="str">
        <f t="shared" si="1"/>
        <v/>
      </c>
      <c r="V28" s="122" t="str">
        <f t="shared" si="1"/>
        <v/>
      </c>
      <c r="W28" s="203"/>
    </row>
    <row r="29" spans="1:24" s="10" customFormat="1" ht="29.25" customHeight="1" x14ac:dyDescent="0.25">
      <c r="A29" s="198"/>
      <c r="B29" s="199"/>
      <c r="C29" s="209"/>
      <c r="D29" s="209"/>
      <c r="E29" s="209"/>
      <c r="F29" s="209"/>
      <c r="G29" s="209"/>
      <c r="H29" s="209"/>
      <c r="I29" s="209"/>
      <c r="J29" s="209"/>
      <c r="K29" s="209"/>
      <c r="L29" s="209"/>
      <c r="M29" s="209"/>
      <c r="N29" s="209"/>
      <c r="O29" s="186"/>
      <c r="P29" s="187"/>
      <c r="Q29" s="122" t="str">
        <f t="shared" si="1"/>
        <v/>
      </c>
      <c r="R29" s="122" t="str">
        <f t="shared" si="1"/>
        <v/>
      </c>
      <c r="S29" s="122" t="str">
        <f t="shared" si="1"/>
        <v/>
      </c>
      <c r="T29" s="122" t="str">
        <f t="shared" si="1"/>
        <v/>
      </c>
      <c r="U29" s="122" t="str">
        <f t="shared" si="1"/>
        <v/>
      </c>
      <c r="V29" s="122" t="str">
        <f t="shared" si="1"/>
        <v/>
      </c>
      <c r="W29" s="203"/>
    </row>
    <row r="30" spans="1:24" s="10" customFormat="1" ht="29.25" customHeight="1" x14ac:dyDescent="0.25">
      <c r="A30" s="198"/>
      <c r="B30" s="199"/>
      <c r="C30" s="209"/>
      <c r="D30" s="209"/>
      <c r="E30" s="209"/>
      <c r="F30" s="209"/>
      <c r="G30" s="209"/>
      <c r="H30" s="209"/>
      <c r="I30" s="209"/>
      <c r="J30" s="209"/>
      <c r="K30" s="209"/>
      <c r="L30" s="209"/>
      <c r="M30" s="209"/>
      <c r="N30" s="209"/>
      <c r="O30" s="186"/>
      <c r="P30" s="187"/>
      <c r="Q30" s="122" t="str">
        <f t="shared" si="1"/>
        <v/>
      </c>
      <c r="R30" s="122" t="str">
        <f t="shared" si="1"/>
        <v/>
      </c>
      <c r="S30" s="122" t="str">
        <f t="shared" si="1"/>
        <v/>
      </c>
      <c r="T30" s="122" t="str">
        <f t="shared" si="1"/>
        <v/>
      </c>
      <c r="U30" s="122" t="str">
        <f t="shared" si="1"/>
        <v/>
      </c>
      <c r="V30" s="122" t="str">
        <f t="shared" si="1"/>
        <v/>
      </c>
      <c r="W30" s="203"/>
    </row>
    <row r="31" spans="1:24" s="10" customFormat="1" ht="29.25" customHeight="1" x14ac:dyDescent="0.25">
      <c r="A31" s="198"/>
      <c r="B31" s="199"/>
      <c r="C31" s="209"/>
      <c r="D31" s="209"/>
      <c r="E31" s="209"/>
      <c r="F31" s="209"/>
      <c r="G31" s="209"/>
      <c r="H31" s="209"/>
      <c r="I31" s="209"/>
      <c r="J31" s="209"/>
      <c r="K31" s="209"/>
      <c r="L31" s="209"/>
      <c r="M31" s="209"/>
      <c r="N31" s="209"/>
      <c r="O31" s="186"/>
      <c r="P31" s="187"/>
      <c r="Q31" s="122" t="str">
        <f t="shared" si="1"/>
        <v/>
      </c>
      <c r="R31" s="122" t="str">
        <f t="shared" si="1"/>
        <v/>
      </c>
      <c r="S31" s="122" t="str">
        <f t="shared" si="1"/>
        <v/>
      </c>
      <c r="T31" s="122" t="str">
        <f t="shared" si="1"/>
        <v/>
      </c>
      <c r="U31" s="122" t="str">
        <f t="shared" si="1"/>
        <v/>
      </c>
      <c r="V31" s="122" t="str">
        <f t="shared" si="1"/>
        <v/>
      </c>
      <c r="W31" s="203"/>
    </row>
    <row r="32" spans="1:24" s="10" customFormat="1" ht="29.25" customHeight="1" x14ac:dyDescent="0.25">
      <c r="A32" s="198"/>
      <c r="B32" s="199"/>
      <c r="C32" s="209"/>
      <c r="D32" s="209"/>
      <c r="E32" s="209"/>
      <c r="F32" s="209"/>
      <c r="G32" s="209"/>
      <c r="H32" s="209"/>
      <c r="I32" s="209"/>
      <c r="J32" s="209"/>
      <c r="K32" s="209"/>
      <c r="L32" s="209"/>
      <c r="M32" s="209"/>
      <c r="N32" s="209"/>
      <c r="O32" s="186"/>
      <c r="P32" s="187"/>
      <c r="Q32" s="122" t="str">
        <f t="shared" si="1"/>
        <v/>
      </c>
      <c r="R32" s="122" t="str">
        <f t="shared" si="1"/>
        <v/>
      </c>
      <c r="S32" s="122" t="str">
        <f t="shared" si="1"/>
        <v/>
      </c>
      <c r="T32" s="122" t="str">
        <f t="shared" si="1"/>
        <v/>
      </c>
      <c r="U32" s="122" t="str">
        <f t="shared" si="1"/>
        <v/>
      </c>
      <c r="V32" s="122" t="str">
        <f t="shared" si="1"/>
        <v/>
      </c>
      <c r="W32" s="203"/>
    </row>
    <row r="33" spans="1:25" s="10" customFormat="1" ht="29.25" customHeight="1" x14ac:dyDescent="0.25">
      <c r="A33" s="198"/>
      <c r="B33" s="199"/>
      <c r="C33" s="209"/>
      <c r="D33" s="209"/>
      <c r="E33" s="209"/>
      <c r="F33" s="209"/>
      <c r="G33" s="209"/>
      <c r="H33" s="209"/>
      <c r="I33" s="209"/>
      <c r="J33" s="209"/>
      <c r="K33" s="209"/>
      <c r="L33" s="209"/>
      <c r="M33" s="209"/>
      <c r="N33" s="209"/>
      <c r="O33" s="186"/>
      <c r="P33" s="188"/>
      <c r="Q33" s="122" t="str">
        <f t="shared" si="1"/>
        <v/>
      </c>
      <c r="R33" s="122" t="str">
        <f t="shared" si="1"/>
        <v/>
      </c>
      <c r="S33" s="122" t="str">
        <f t="shared" si="1"/>
        <v/>
      </c>
      <c r="T33" s="122" t="str">
        <f t="shared" si="1"/>
        <v/>
      </c>
      <c r="U33" s="122" t="str">
        <f t="shared" si="1"/>
        <v/>
      </c>
      <c r="V33" s="122" t="str">
        <f t="shared" si="1"/>
        <v/>
      </c>
      <c r="W33" s="203"/>
    </row>
    <row r="34" spans="1:25" s="10" customFormat="1" ht="29.25" customHeight="1" x14ac:dyDescent="0.25">
      <c r="A34" s="198"/>
      <c r="B34" s="199"/>
      <c r="C34" s="209"/>
      <c r="D34" s="209"/>
      <c r="E34" s="209"/>
      <c r="F34" s="209"/>
      <c r="G34" s="209"/>
      <c r="H34" s="209"/>
      <c r="I34" s="209"/>
      <c r="J34" s="209"/>
      <c r="K34" s="209"/>
      <c r="L34" s="209"/>
      <c r="M34" s="209"/>
      <c r="N34" s="209"/>
      <c r="O34" s="186"/>
      <c r="P34" s="188"/>
      <c r="Q34" s="122" t="str">
        <f t="shared" si="1"/>
        <v/>
      </c>
      <c r="R34" s="122" t="str">
        <f t="shared" si="1"/>
        <v/>
      </c>
      <c r="S34" s="122" t="str">
        <f t="shared" si="1"/>
        <v/>
      </c>
      <c r="T34" s="122" t="str">
        <f t="shared" si="1"/>
        <v/>
      </c>
      <c r="U34" s="122" t="str">
        <f t="shared" si="1"/>
        <v/>
      </c>
      <c r="V34" s="122" t="str">
        <f t="shared" si="1"/>
        <v/>
      </c>
      <c r="W34" s="203"/>
    </row>
    <row r="35" spans="1:25" s="10" customFormat="1" ht="29.25" customHeight="1" x14ac:dyDescent="0.25">
      <c r="A35" s="198"/>
      <c r="B35" s="199"/>
      <c r="C35" s="209"/>
      <c r="D35" s="209"/>
      <c r="E35" s="209"/>
      <c r="F35" s="209"/>
      <c r="G35" s="209"/>
      <c r="H35" s="209"/>
      <c r="I35" s="209"/>
      <c r="J35" s="209"/>
      <c r="K35" s="209"/>
      <c r="L35" s="209"/>
      <c r="M35" s="209"/>
      <c r="N35" s="209"/>
      <c r="O35" s="186"/>
      <c r="P35" s="188"/>
      <c r="Q35" s="122" t="str">
        <f t="shared" si="1"/>
        <v/>
      </c>
      <c r="R35" s="122" t="str">
        <f t="shared" si="1"/>
        <v/>
      </c>
      <c r="S35" s="122" t="str">
        <f t="shared" si="1"/>
        <v/>
      </c>
      <c r="T35" s="122" t="str">
        <f t="shared" si="1"/>
        <v/>
      </c>
      <c r="U35" s="122" t="str">
        <f t="shared" si="1"/>
        <v/>
      </c>
      <c r="V35" s="122" t="str">
        <f t="shared" si="1"/>
        <v/>
      </c>
      <c r="W35" s="203"/>
    </row>
    <row r="36" spans="1:25" s="10" customFormat="1" ht="29.25" customHeight="1" thickBot="1" x14ac:dyDescent="0.3">
      <c r="A36" s="198"/>
      <c r="B36" s="199"/>
      <c r="C36" s="210"/>
      <c r="D36" s="210"/>
      <c r="E36" s="210"/>
      <c r="F36" s="210"/>
      <c r="G36" s="210"/>
      <c r="H36" s="210"/>
      <c r="I36" s="210"/>
      <c r="J36" s="210"/>
      <c r="K36" s="210"/>
      <c r="L36" s="210"/>
      <c r="M36" s="210"/>
      <c r="N36" s="210"/>
      <c r="O36" s="200"/>
      <c r="P36" s="201"/>
      <c r="Q36" s="122" t="str">
        <f t="shared" si="1"/>
        <v/>
      </c>
      <c r="R36" s="122" t="str">
        <f t="shared" si="1"/>
        <v/>
      </c>
      <c r="S36" s="122" t="str">
        <f t="shared" si="1"/>
        <v/>
      </c>
      <c r="T36" s="122" t="str">
        <f t="shared" si="1"/>
        <v/>
      </c>
      <c r="U36" s="122" t="str">
        <f t="shared" si="1"/>
        <v/>
      </c>
      <c r="V36" s="122" t="str">
        <f t="shared" si="1"/>
        <v/>
      </c>
      <c r="W36" s="204"/>
    </row>
    <row r="37" spans="1:25" ht="21" customHeight="1" x14ac:dyDescent="0.25">
      <c r="A37" s="692" t="s">
        <v>74</v>
      </c>
      <c r="B37" s="115" t="s">
        <v>18</v>
      </c>
      <c r="C37" s="119">
        <f t="shared" ref="C37:N43" si="2">SUMIF($O$17:$O$36,$B37,C$17:C$36)/160</f>
        <v>0</v>
      </c>
      <c r="D37" s="69">
        <f t="shared" si="2"/>
        <v>0</v>
      </c>
      <c r="E37" s="69">
        <f t="shared" si="2"/>
        <v>0</v>
      </c>
      <c r="F37" s="69">
        <f t="shared" si="2"/>
        <v>0</v>
      </c>
      <c r="G37" s="69">
        <f t="shared" si="2"/>
        <v>0</v>
      </c>
      <c r="H37" s="69">
        <f t="shared" si="2"/>
        <v>0</v>
      </c>
      <c r="I37" s="69">
        <f t="shared" si="2"/>
        <v>0</v>
      </c>
      <c r="J37" s="69">
        <f t="shared" si="2"/>
        <v>0</v>
      </c>
      <c r="K37" s="69">
        <f t="shared" si="2"/>
        <v>0</v>
      </c>
      <c r="L37" s="69">
        <f t="shared" si="2"/>
        <v>0</v>
      </c>
      <c r="M37" s="69">
        <f t="shared" si="2"/>
        <v>0</v>
      </c>
      <c r="N37" s="70">
        <f t="shared" si="2"/>
        <v>0</v>
      </c>
      <c r="O37" s="701" t="s">
        <v>48</v>
      </c>
      <c r="P37" s="702"/>
      <c r="Q37" s="123">
        <f t="shared" ref="Q37:V37" si="3">SUM(Q18:Q36)</f>
        <v>0</v>
      </c>
      <c r="R37" s="123">
        <f t="shared" si="3"/>
        <v>0</v>
      </c>
      <c r="S37" s="123">
        <f t="shared" si="3"/>
        <v>0</v>
      </c>
      <c r="T37" s="123">
        <f t="shared" si="3"/>
        <v>0</v>
      </c>
      <c r="U37" s="123">
        <f t="shared" si="3"/>
        <v>0</v>
      </c>
      <c r="V37" s="123">
        <f t="shared" si="3"/>
        <v>0</v>
      </c>
      <c r="W37" s="192"/>
      <c r="X37" s="10"/>
    </row>
    <row r="38" spans="1:25" ht="21" hidden="1" customHeight="1" x14ac:dyDescent="0.25">
      <c r="A38" s="693"/>
      <c r="B38" s="116"/>
      <c r="C38" s="120">
        <f t="shared" si="2"/>
        <v>0</v>
      </c>
      <c r="D38" s="71">
        <f t="shared" si="2"/>
        <v>0</v>
      </c>
      <c r="E38" s="71">
        <f t="shared" si="2"/>
        <v>0</v>
      </c>
      <c r="F38" s="71">
        <f t="shared" si="2"/>
        <v>0</v>
      </c>
      <c r="G38" s="71">
        <f t="shared" si="2"/>
        <v>0</v>
      </c>
      <c r="H38" s="71">
        <f t="shared" si="2"/>
        <v>0</v>
      </c>
      <c r="I38" s="71">
        <f t="shared" si="2"/>
        <v>0</v>
      </c>
      <c r="J38" s="71">
        <f t="shared" si="2"/>
        <v>0</v>
      </c>
      <c r="K38" s="71">
        <f t="shared" si="2"/>
        <v>0</v>
      </c>
      <c r="L38" s="71">
        <f t="shared" si="2"/>
        <v>0</v>
      </c>
      <c r="M38" s="71">
        <f t="shared" si="2"/>
        <v>0</v>
      </c>
      <c r="N38" s="72">
        <f t="shared" si="2"/>
        <v>0</v>
      </c>
      <c r="O38" s="697" t="s">
        <v>49</v>
      </c>
      <c r="P38" s="698"/>
      <c r="Q38" s="35">
        <f t="shared" ref="Q38:V38" si="4">Q37/160</f>
        <v>0</v>
      </c>
      <c r="R38" s="35">
        <f t="shared" si="4"/>
        <v>0</v>
      </c>
      <c r="S38" s="35">
        <f t="shared" si="4"/>
        <v>0</v>
      </c>
      <c r="T38" s="35">
        <f t="shared" si="4"/>
        <v>0</v>
      </c>
      <c r="U38" s="35">
        <f t="shared" si="4"/>
        <v>0</v>
      </c>
      <c r="V38" s="35">
        <f t="shared" si="4"/>
        <v>0</v>
      </c>
      <c r="W38" s="192"/>
      <c r="X38" s="10"/>
    </row>
    <row r="39" spans="1:25" ht="21" customHeight="1" x14ac:dyDescent="0.25">
      <c r="A39" s="693"/>
      <c r="B39" s="116" t="s">
        <v>61</v>
      </c>
      <c r="C39" s="120">
        <f t="shared" si="2"/>
        <v>0</v>
      </c>
      <c r="D39" s="71">
        <f t="shared" si="2"/>
        <v>0</v>
      </c>
      <c r="E39" s="71">
        <f t="shared" si="2"/>
        <v>0</v>
      </c>
      <c r="F39" s="71">
        <f t="shared" si="2"/>
        <v>0</v>
      </c>
      <c r="G39" s="71">
        <f t="shared" si="2"/>
        <v>0</v>
      </c>
      <c r="H39" s="71">
        <f t="shared" si="2"/>
        <v>0</v>
      </c>
      <c r="I39" s="71">
        <f t="shared" si="2"/>
        <v>0</v>
      </c>
      <c r="J39" s="71">
        <f t="shared" si="2"/>
        <v>0</v>
      </c>
      <c r="K39" s="71">
        <f t="shared" si="2"/>
        <v>0</v>
      </c>
      <c r="L39" s="71">
        <f t="shared" si="2"/>
        <v>0</v>
      </c>
      <c r="M39" s="71">
        <f t="shared" si="2"/>
        <v>0</v>
      </c>
      <c r="N39" s="72">
        <f t="shared" si="2"/>
        <v>0</v>
      </c>
      <c r="O39" s="697" t="s">
        <v>20</v>
      </c>
      <c r="P39" s="698"/>
      <c r="Q39" s="202"/>
      <c r="R39" s="202"/>
      <c r="S39" s="202"/>
      <c r="T39" s="202"/>
      <c r="U39" s="202"/>
      <c r="V39" s="202"/>
      <c r="W39" s="193"/>
      <c r="X39" s="10"/>
    </row>
    <row r="40" spans="1:25" ht="21" customHeight="1" thickBot="1" x14ac:dyDescent="0.3">
      <c r="A40" s="693"/>
      <c r="B40" s="116" t="s">
        <v>62</v>
      </c>
      <c r="C40" s="120">
        <f t="shared" si="2"/>
        <v>0</v>
      </c>
      <c r="D40" s="71">
        <f t="shared" si="2"/>
        <v>0</v>
      </c>
      <c r="E40" s="71">
        <f t="shared" si="2"/>
        <v>0</v>
      </c>
      <c r="F40" s="71">
        <f t="shared" si="2"/>
        <v>0</v>
      </c>
      <c r="G40" s="71">
        <f t="shared" si="2"/>
        <v>0</v>
      </c>
      <c r="H40" s="71">
        <f t="shared" si="2"/>
        <v>0</v>
      </c>
      <c r="I40" s="71">
        <f t="shared" si="2"/>
        <v>0</v>
      </c>
      <c r="J40" s="71">
        <f t="shared" si="2"/>
        <v>0</v>
      </c>
      <c r="K40" s="71">
        <f t="shared" si="2"/>
        <v>0</v>
      </c>
      <c r="L40" s="71">
        <f t="shared" si="2"/>
        <v>0</v>
      </c>
      <c r="M40" s="71">
        <f t="shared" si="2"/>
        <v>0</v>
      </c>
      <c r="N40" s="72">
        <f t="shared" si="2"/>
        <v>0</v>
      </c>
      <c r="O40" s="699" t="s">
        <v>127</v>
      </c>
      <c r="P40" s="700"/>
      <c r="Q40" s="124">
        <f>Q37/8/20*Q39</f>
        <v>0</v>
      </c>
      <c r="R40" s="124">
        <f t="shared" ref="R40:V40" si="5">R37/8/20*R39</f>
        <v>0</v>
      </c>
      <c r="S40" s="124">
        <f t="shared" si="5"/>
        <v>0</v>
      </c>
      <c r="T40" s="124">
        <f t="shared" si="5"/>
        <v>0</v>
      </c>
      <c r="U40" s="124">
        <f t="shared" si="5"/>
        <v>0</v>
      </c>
      <c r="V40" s="124">
        <f t="shared" si="5"/>
        <v>0</v>
      </c>
      <c r="W40" s="205"/>
      <c r="X40" s="10"/>
    </row>
    <row r="41" spans="1:25" ht="21" customHeight="1" thickBot="1" x14ac:dyDescent="0.3">
      <c r="A41" s="693"/>
      <c r="B41" s="116" t="s">
        <v>63</v>
      </c>
      <c r="C41" s="120">
        <f t="shared" si="2"/>
        <v>0</v>
      </c>
      <c r="D41" s="71">
        <f t="shared" si="2"/>
        <v>0</v>
      </c>
      <c r="E41" s="71">
        <f t="shared" si="2"/>
        <v>0</v>
      </c>
      <c r="F41" s="71">
        <f t="shared" si="2"/>
        <v>0</v>
      </c>
      <c r="G41" s="71">
        <f t="shared" si="2"/>
        <v>0</v>
      </c>
      <c r="H41" s="71">
        <f t="shared" si="2"/>
        <v>0</v>
      </c>
      <c r="I41" s="71">
        <f t="shared" si="2"/>
        <v>0</v>
      </c>
      <c r="J41" s="71">
        <f t="shared" si="2"/>
        <v>0</v>
      </c>
      <c r="K41" s="71">
        <f t="shared" si="2"/>
        <v>0</v>
      </c>
      <c r="L41" s="71">
        <f t="shared" si="2"/>
        <v>0</v>
      </c>
      <c r="M41" s="71">
        <f t="shared" si="2"/>
        <v>0</v>
      </c>
      <c r="N41" s="72">
        <f t="shared" si="2"/>
        <v>0</v>
      </c>
      <c r="O41" s="695" t="s">
        <v>50</v>
      </c>
      <c r="P41" s="696"/>
      <c r="Q41" s="653">
        <f>SUM(Q40:V40)*1000</f>
        <v>0</v>
      </c>
      <c r="R41" s="654"/>
      <c r="S41" s="654"/>
      <c r="T41" s="654"/>
      <c r="U41" s="654"/>
      <c r="V41" s="655"/>
      <c r="W41" s="195"/>
      <c r="X41" s="10"/>
    </row>
    <row r="42" spans="1:25" ht="21" customHeight="1" thickBot="1" x14ac:dyDescent="0.3">
      <c r="A42" s="693"/>
      <c r="B42" s="117" t="s">
        <v>75</v>
      </c>
      <c r="C42" s="120">
        <f t="shared" si="2"/>
        <v>0</v>
      </c>
      <c r="D42" s="71">
        <f t="shared" si="2"/>
        <v>0</v>
      </c>
      <c r="E42" s="71">
        <f t="shared" si="2"/>
        <v>0</v>
      </c>
      <c r="F42" s="71">
        <f t="shared" si="2"/>
        <v>0</v>
      </c>
      <c r="G42" s="71">
        <f t="shared" si="2"/>
        <v>0</v>
      </c>
      <c r="H42" s="71">
        <f t="shared" si="2"/>
        <v>0</v>
      </c>
      <c r="I42" s="71">
        <f t="shared" si="2"/>
        <v>0</v>
      </c>
      <c r="J42" s="71">
        <f t="shared" si="2"/>
        <v>0</v>
      </c>
      <c r="K42" s="71">
        <f t="shared" si="2"/>
        <v>0</v>
      </c>
      <c r="L42" s="71">
        <f t="shared" si="2"/>
        <v>0</v>
      </c>
      <c r="M42" s="71">
        <f t="shared" si="2"/>
        <v>0</v>
      </c>
      <c r="N42" s="72">
        <f t="shared" si="2"/>
        <v>0</v>
      </c>
      <c r="O42" s="695" t="s">
        <v>51</v>
      </c>
      <c r="P42" s="696"/>
      <c r="Q42" s="689"/>
      <c r="R42" s="690"/>
      <c r="S42" s="690"/>
      <c r="T42" s="690"/>
      <c r="U42" s="690"/>
      <c r="V42" s="691"/>
      <c r="W42" s="195"/>
      <c r="X42" s="10"/>
      <c r="Y42" s="47"/>
    </row>
    <row r="43" spans="1:25" ht="21" customHeight="1" thickBot="1" x14ac:dyDescent="0.3">
      <c r="A43" s="694"/>
      <c r="B43" s="118" t="s">
        <v>64</v>
      </c>
      <c r="C43" s="121">
        <f t="shared" si="2"/>
        <v>0</v>
      </c>
      <c r="D43" s="73">
        <f t="shared" si="2"/>
        <v>0</v>
      </c>
      <c r="E43" s="73">
        <f t="shared" si="2"/>
        <v>0</v>
      </c>
      <c r="F43" s="73">
        <f t="shared" si="2"/>
        <v>0</v>
      </c>
      <c r="G43" s="73">
        <f t="shared" si="2"/>
        <v>0</v>
      </c>
      <c r="H43" s="73">
        <f t="shared" si="2"/>
        <v>0</v>
      </c>
      <c r="I43" s="73">
        <f t="shared" si="2"/>
        <v>0</v>
      </c>
      <c r="J43" s="73">
        <f t="shared" si="2"/>
        <v>0</v>
      </c>
      <c r="K43" s="73">
        <f t="shared" si="2"/>
        <v>0</v>
      </c>
      <c r="L43" s="73">
        <f t="shared" si="2"/>
        <v>0</v>
      </c>
      <c r="M43" s="73">
        <f t="shared" si="2"/>
        <v>0</v>
      </c>
      <c r="N43" s="74">
        <f t="shared" si="2"/>
        <v>0</v>
      </c>
      <c r="O43" s="695" t="s">
        <v>68</v>
      </c>
      <c r="P43" s="696"/>
      <c r="Q43" s="648">
        <f>IF(ISERROR(1-(Q42/Q41)),0,(1-(Q42/Q41)))</f>
        <v>0</v>
      </c>
      <c r="R43" s="649"/>
      <c r="S43" s="649"/>
      <c r="T43" s="649"/>
      <c r="U43" s="649"/>
      <c r="V43" s="650"/>
      <c r="W43" s="195"/>
      <c r="X43" s="10"/>
    </row>
    <row r="46" spans="1:25" x14ac:dyDescent="0.25">
      <c r="P46" s="12"/>
      <c r="Q46" s="12"/>
    </row>
  </sheetData>
  <sheetProtection insertRows="0" deleteRows="0" selectLockedCells="1"/>
  <mergeCells count="37">
    <mergeCell ref="O16:O17"/>
    <mergeCell ref="R16:R17"/>
    <mergeCell ref="Q16:Q17"/>
    <mergeCell ref="W15:W17"/>
    <mergeCell ref="V16:V17"/>
    <mergeCell ref="U16:U17"/>
    <mergeCell ref="T16:T17"/>
    <mergeCell ref="S16:S17"/>
    <mergeCell ref="A37:A43"/>
    <mergeCell ref="O43:P43"/>
    <mergeCell ref="Q41:V41"/>
    <mergeCell ref="Q42:V42"/>
    <mergeCell ref="P16:P17"/>
    <mergeCell ref="O41:P41"/>
    <mergeCell ref="O38:P38"/>
    <mergeCell ref="O39:P39"/>
    <mergeCell ref="O40:P40"/>
    <mergeCell ref="O42:P42"/>
    <mergeCell ref="Q43:V43"/>
    <mergeCell ref="O37:P37"/>
    <mergeCell ref="A15:B16"/>
    <mergeCell ref="C15:N15"/>
    <mergeCell ref="Q15:V15"/>
    <mergeCell ref="O15:P15"/>
    <mergeCell ref="B8:E8"/>
    <mergeCell ref="G4:W13"/>
    <mergeCell ref="B11:E11"/>
    <mergeCell ref="B4:C4"/>
    <mergeCell ref="D4:E4"/>
    <mergeCell ref="B9:E9"/>
    <mergeCell ref="B10:E10"/>
    <mergeCell ref="B12:E12"/>
    <mergeCell ref="G1:I2"/>
    <mergeCell ref="A1:F2"/>
    <mergeCell ref="B5:E5"/>
    <mergeCell ref="B6:E6"/>
    <mergeCell ref="B7:E7"/>
  </mergeCells>
  <phoneticPr fontId="35"/>
  <conditionalFormatting sqref="C18:N36">
    <cfRule type="cellIs" dxfId="24" priority="14" stopIfTrue="1" operator="greaterThan">
      <formula>160*$P$18</formula>
    </cfRule>
    <cfRule type="cellIs" dxfId="23" priority="17" stopIfTrue="1" operator="greaterThan">
      <formula>0</formula>
    </cfRule>
  </conditionalFormatting>
  <conditionalFormatting sqref="J16 F16 Q39:V39 Q42 B9:B11">
    <cfRule type="expression" dxfId="22" priority="12">
      <formula>AND($B$6&lt;&gt;"",B9="")</formula>
    </cfRule>
  </conditionalFormatting>
  <conditionalFormatting sqref="O18:P36">
    <cfRule type="expression" dxfId="21" priority="7">
      <formula>AND(SUM($C18:$N18)&gt;0,O18="")</formula>
    </cfRule>
  </conditionalFormatting>
  <dataValidations count="5">
    <dataValidation allowBlank="1" showInputMessage="1" showErrorMessage="1" prompt="※税抜_x000a_　　・円" sqref="Q42:V42"/>
    <dataValidation allowBlank="1" showInputMessage="1" showErrorMessage="1" prompt="※税抜_x000a_　・千円" sqref="Q39:V39"/>
    <dataValidation type="list" allowBlank="1" showInputMessage="1" showErrorMessage="1" sqref="B18:B36">
      <formula1>INDIRECT("_"&amp;$A18)</formula1>
    </dataValidation>
    <dataValidation type="list" allowBlank="1" showInputMessage="1" showErrorMessage="1" sqref="O18:O36">
      <formula1>"PM,上流SE,下流SE,PG,運用SE,OP"</formula1>
    </dataValidation>
    <dataValidation type="list" allowBlank="1" showInputMessage="1" sqref="A18:A36">
      <formula1>Unyo0</formula1>
    </dataValidation>
  </dataValidations>
  <printOptions horizontalCentered="1"/>
  <pageMargins left="0.70866141732283472" right="0.70866141732283472" top="0.74803149606299213" bottom="0.74803149606299213" header="0.31496062992125984" footer="0.31496062992125984"/>
  <pageSetup paperSize="9" scale="47" orientation="landscape" r:id="rId1"/>
  <headerFooter alignWithMargins="0">
    <oddFooter>&amp;C&amp;P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
  <sheetViews>
    <sheetView showGridLines="0" view="pageBreakPreview" zoomScale="70" zoomScaleNormal="70" zoomScaleSheetLayoutView="70" workbookViewId="0">
      <selection activeCell="A3" sqref="A3"/>
    </sheetView>
  </sheetViews>
  <sheetFormatPr defaultColWidth="9" defaultRowHeight="12.75" x14ac:dyDescent="0.25"/>
  <cols>
    <col min="1" max="1" width="23.86328125" style="8" customWidth="1"/>
    <col min="2" max="2" width="30" style="8" customWidth="1"/>
    <col min="3" max="7" width="6" style="8" customWidth="1"/>
    <col min="8" max="8" width="6.86328125" style="8" customWidth="1"/>
    <col min="9" max="9" width="12.1328125" style="8" customWidth="1"/>
    <col min="10" max="25" width="12" style="8" customWidth="1"/>
    <col min="26" max="26" width="40" style="11" customWidth="1"/>
    <col min="27" max="16384" width="9" style="11"/>
  </cols>
  <sheetData>
    <row r="1" spans="1:27" s="3" customFormat="1" ht="15" customHeight="1" x14ac:dyDescent="0.25">
      <c r="A1" s="438" t="s">
        <v>325</v>
      </c>
      <c r="B1" s="438"/>
      <c r="C1" s="438"/>
      <c r="D1" s="438"/>
      <c r="E1" s="438"/>
      <c r="F1" s="438" t="str">
        <f>様式8verNo</f>
        <v>Ver.8.2</v>
      </c>
      <c r="G1" s="438"/>
      <c r="H1" s="438"/>
      <c r="I1" s="1"/>
      <c r="J1" s="1"/>
    </row>
    <row r="2" spans="1:27" s="3" customFormat="1" ht="15" customHeight="1" x14ac:dyDescent="0.25">
      <c r="A2" s="438"/>
      <c r="B2" s="438"/>
      <c r="C2" s="438"/>
      <c r="D2" s="438"/>
      <c r="E2" s="438"/>
      <c r="F2" s="438"/>
      <c r="G2" s="438"/>
      <c r="H2" s="438"/>
      <c r="I2" s="1"/>
      <c r="J2" s="1"/>
    </row>
    <row r="3" spans="1:27" s="3" customFormat="1" ht="15" customHeight="1" thickBot="1" x14ac:dyDescent="0.3">
      <c r="F3" s="113"/>
      <c r="G3" s="113"/>
      <c r="H3" s="113"/>
      <c r="I3" s="113"/>
      <c r="J3" s="113"/>
      <c r="K3" s="113"/>
      <c r="L3" s="113"/>
      <c r="M3" s="113"/>
      <c r="N3" s="113"/>
      <c r="O3" s="113"/>
      <c r="P3" s="113"/>
      <c r="Q3" s="113"/>
      <c r="R3" s="113"/>
      <c r="S3" s="113"/>
      <c r="T3" s="113"/>
      <c r="U3" s="113"/>
      <c r="V3" s="113"/>
      <c r="W3" s="113"/>
      <c r="X3" s="113"/>
      <c r="Y3" s="113"/>
    </row>
    <row r="4" spans="1:27" s="3" customFormat="1" ht="19.5" customHeight="1" x14ac:dyDescent="0.25">
      <c r="A4" s="246" t="s">
        <v>125</v>
      </c>
      <c r="B4" s="646" t="str">
        <f>IF(調達管理番号1="","",調達管理番号1)</f>
        <v/>
      </c>
      <c r="C4" s="646"/>
      <c r="D4" s="646" t="str">
        <f>IF(調達管理番号2="","",調達管理番号2)</f>
        <v/>
      </c>
      <c r="E4" s="647"/>
      <c r="H4" s="725" t="s">
        <v>189</v>
      </c>
      <c r="I4" s="725"/>
      <c r="J4" s="725"/>
      <c r="K4" s="725"/>
      <c r="L4" s="725"/>
      <c r="M4" s="725"/>
      <c r="N4" s="725"/>
      <c r="O4" s="725"/>
      <c r="P4" s="725"/>
      <c r="Q4" s="725"/>
      <c r="R4" s="725"/>
      <c r="S4" s="725"/>
      <c r="T4" s="725"/>
      <c r="U4" s="725"/>
      <c r="V4" s="725"/>
      <c r="W4" s="725"/>
      <c r="X4" s="299"/>
      <c r="Y4" s="299"/>
      <c r="Z4" s="299"/>
      <c r="AA4" s="299"/>
    </row>
    <row r="5" spans="1:27" s="3" customFormat="1" ht="19.5" customHeight="1" x14ac:dyDescent="0.25">
      <c r="A5" s="268" t="s">
        <v>137</v>
      </c>
      <c r="B5" s="585" t="str">
        <f>IF(システムID="","",システムID)</f>
        <v/>
      </c>
      <c r="C5" s="585"/>
      <c r="D5" s="585"/>
      <c r="E5" s="586"/>
      <c r="H5" s="725"/>
      <c r="I5" s="725"/>
      <c r="J5" s="725"/>
      <c r="K5" s="725"/>
      <c r="L5" s="725"/>
      <c r="M5" s="725"/>
      <c r="N5" s="725"/>
      <c r="O5" s="725"/>
      <c r="P5" s="725"/>
      <c r="Q5" s="725"/>
      <c r="R5" s="725"/>
      <c r="S5" s="725"/>
      <c r="T5" s="725"/>
      <c r="U5" s="725"/>
      <c r="V5" s="725"/>
      <c r="W5" s="725"/>
      <c r="X5" s="299"/>
      <c r="Y5" s="299"/>
      <c r="Z5" s="299"/>
      <c r="AA5" s="299"/>
    </row>
    <row r="6" spans="1:27" s="3" customFormat="1" ht="20.2" customHeight="1" x14ac:dyDescent="0.25">
      <c r="A6" s="245" t="s">
        <v>138</v>
      </c>
      <c r="B6" s="585" t="str">
        <f>IF(システム名="","",システム名)</f>
        <v/>
      </c>
      <c r="C6" s="585"/>
      <c r="D6" s="585"/>
      <c r="E6" s="586"/>
      <c r="H6" s="725"/>
      <c r="I6" s="725"/>
      <c r="J6" s="725"/>
      <c r="K6" s="725"/>
      <c r="L6" s="725"/>
      <c r="M6" s="725"/>
      <c r="N6" s="725"/>
      <c r="O6" s="725"/>
      <c r="P6" s="725"/>
      <c r="Q6" s="725"/>
      <c r="R6" s="725"/>
      <c r="S6" s="725"/>
      <c r="T6" s="725"/>
      <c r="U6" s="725"/>
      <c r="V6" s="725"/>
      <c r="W6" s="725"/>
      <c r="X6" s="299"/>
      <c r="Y6" s="299"/>
      <c r="Z6" s="299"/>
      <c r="AA6" s="299"/>
    </row>
    <row r="7" spans="1:27" s="3" customFormat="1" ht="19.5" customHeight="1" x14ac:dyDescent="0.25">
      <c r="A7" s="247" t="s">
        <v>109</v>
      </c>
      <c r="B7" s="585" t="str">
        <f>IF(企画種別="","",企画種別)</f>
        <v/>
      </c>
      <c r="C7" s="585"/>
      <c r="D7" s="585"/>
      <c r="E7" s="586"/>
      <c r="H7" s="725"/>
      <c r="I7" s="725"/>
      <c r="J7" s="725"/>
      <c r="K7" s="725"/>
      <c r="L7" s="725"/>
      <c r="M7" s="725"/>
      <c r="N7" s="725"/>
      <c r="O7" s="725"/>
      <c r="P7" s="725"/>
      <c r="Q7" s="725"/>
      <c r="R7" s="725"/>
      <c r="S7" s="725"/>
      <c r="T7" s="725"/>
      <c r="U7" s="725"/>
      <c r="V7" s="725"/>
      <c r="W7" s="725"/>
      <c r="X7" s="299"/>
      <c r="Y7" s="299"/>
      <c r="Z7" s="299"/>
      <c r="AA7" s="299"/>
    </row>
    <row r="8" spans="1:27" s="3" customFormat="1" ht="20.2" customHeight="1" x14ac:dyDescent="0.25">
      <c r="A8" s="245" t="s">
        <v>70</v>
      </c>
      <c r="B8" s="585" t="str">
        <f>IF(担当課="","",担当課)</f>
        <v/>
      </c>
      <c r="C8" s="585"/>
      <c r="D8" s="585"/>
      <c r="E8" s="586"/>
      <c r="H8" s="725"/>
      <c r="I8" s="725"/>
      <c r="J8" s="725"/>
      <c r="K8" s="725"/>
      <c r="L8" s="725"/>
      <c r="M8" s="725"/>
      <c r="N8" s="725"/>
      <c r="O8" s="725"/>
      <c r="P8" s="725"/>
      <c r="Q8" s="725"/>
      <c r="R8" s="725"/>
      <c r="S8" s="725"/>
      <c r="T8" s="725"/>
      <c r="U8" s="725"/>
      <c r="V8" s="725"/>
      <c r="W8" s="725"/>
      <c r="X8" s="299"/>
      <c r="Y8" s="299"/>
      <c r="Z8" s="299"/>
      <c r="AA8" s="299"/>
    </row>
    <row r="9" spans="1:27" s="3" customFormat="1" ht="20.2" customHeight="1" x14ac:dyDescent="0.25">
      <c r="A9" s="245" t="s">
        <v>89</v>
      </c>
      <c r="B9" s="443"/>
      <c r="C9" s="443"/>
      <c r="D9" s="443"/>
      <c r="E9" s="444"/>
      <c r="H9" s="725"/>
      <c r="I9" s="725"/>
      <c r="J9" s="725"/>
      <c r="K9" s="725"/>
      <c r="L9" s="725"/>
      <c r="M9" s="725"/>
      <c r="N9" s="725"/>
      <c r="O9" s="725"/>
      <c r="P9" s="725"/>
      <c r="Q9" s="725"/>
      <c r="R9" s="725"/>
      <c r="S9" s="725"/>
      <c r="T9" s="725"/>
      <c r="U9" s="725"/>
      <c r="V9" s="725"/>
      <c r="W9" s="725"/>
      <c r="X9" s="299"/>
      <c r="Y9" s="299"/>
      <c r="Z9" s="299"/>
      <c r="AA9" s="299"/>
    </row>
    <row r="10" spans="1:27" s="3" customFormat="1" ht="20.2" customHeight="1" x14ac:dyDescent="0.25">
      <c r="A10" s="245" t="s">
        <v>139</v>
      </c>
      <c r="B10" s="726"/>
      <c r="C10" s="726"/>
      <c r="D10" s="726"/>
      <c r="E10" s="727"/>
      <c r="H10" s="725"/>
      <c r="I10" s="725"/>
      <c r="J10" s="725"/>
      <c r="K10" s="725"/>
      <c r="L10" s="725"/>
      <c r="M10" s="725"/>
      <c r="N10" s="725"/>
      <c r="O10" s="725"/>
      <c r="P10" s="725"/>
      <c r="Q10" s="725"/>
      <c r="R10" s="725"/>
      <c r="S10" s="725"/>
      <c r="T10" s="725"/>
      <c r="U10" s="725"/>
      <c r="V10" s="725"/>
      <c r="W10" s="725"/>
      <c r="X10" s="299"/>
      <c r="Y10" s="299"/>
      <c r="Z10" s="299"/>
      <c r="AA10" s="299"/>
    </row>
    <row r="11" spans="1:27" s="3" customFormat="1" ht="20.2" customHeight="1" x14ac:dyDescent="0.25">
      <c r="A11" s="405" t="s">
        <v>26</v>
      </c>
      <c r="B11" s="450"/>
      <c r="C11" s="450"/>
      <c r="D11" s="450"/>
      <c r="E11" s="451"/>
      <c r="H11" s="725"/>
      <c r="I11" s="725"/>
      <c r="J11" s="725"/>
      <c r="K11" s="725"/>
      <c r="L11" s="725"/>
      <c r="M11" s="725"/>
      <c r="N11" s="725"/>
      <c r="O11" s="725"/>
      <c r="P11" s="725"/>
      <c r="Q11" s="725"/>
      <c r="R11" s="725"/>
      <c r="S11" s="725"/>
      <c r="T11" s="725"/>
      <c r="U11" s="725"/>
      <c r="V11" s="725"/>
      <c r="W11" s="725"/>
      <c r="X11" s="299"/>
      <c r="Y11" s="299"/>
      <c r="Z11" s="299"/>
      <c r="AA11" s="299"/>
    </row>
    <row r="12" spans="1:27" s="3" customFormat="1" ht="20.2" customHeight="1" thickBot="1" x14ac:dyDescent="0.3">
      <c r="A12" s="406" t="s">
        <v>243</v>
      </c>
      <c r="B12" s="577" t="str">
        <f>IF(区分="","",区分)</f>
        <v/>
      </c>
      <c r="C12" s="577"/>
      <c r="D12" s="577"/>
      <c r="E12" s="578"/>
      <c r="H12" s="407"/>
      <c r="I12" s="407"/>
      <c r="J12" s="407"/>
      <c r="K12" s="407"/>
      <c r="L12" s="407"/>
      <c r="M12" s="407"/>
      <c r="N12" s="407"/>
      <c r="O12" s="407"/>
      <c r="P12" s="407"/>
      <c r="Q12" s="407"/>
      <c r="R12" s="407"/>
      <c r="S12" s="407"/>
      <c r="T12" s="407"/>
      <c r="U12" s="407"/>
      <c r="V12" s="407"/>
      <c r="W12" s="407"/>
      <c r="X12" s="299"/>
      <c r="Y12" s="299"/>
      <c r="Z12" s="299"/>
      <c r="AA12" s="299"/>
    </row>
    <row r="13" spans="1:27" ht="15" customHeight="1" thickBot="1" x14ac:dyDescent="0.3">
      <c r="Q13" s="9"/>
      <c r="R13" s="9"/>
      <c r="S13" s="9"/>
      <c r="T13" s="9"/>
      <c r="U13" s="9"/>
      <c r="V13" s="9"/>
      <c r="W13" s="9"/>
      <c r="X13" s="9"/>
      <c r="Y13" s="9"/>
      <c r="Z13" s="9" t="s">
        <v>184</v>
      </c>
    </row>
    <row r="14" spans="1:27" ht="15" customHeight="1" x14ac:dyDescent="0.25">
      <c r="A14" s="513" t="s">
        <v>91</v>
      </c>
      <c r="B14" s="712" t="s">
        <v>140</v>
      </c>
      <c r="C14" s="713"/>
      <c r="D14" s="713"/>
      <c r="E14" s="713"/>
      <c r="F14" s="718" t="s">
        <v>141</v>
      </c>
      <c r="G14" s="719"/>
      <c r="H14" s="722" t="s">
        <v>142</v>
      </c>
      <c r="I14" s="735" t="s">
        <v>170</v>
      </c>
      <c r="J14" s="737" t="s">
        <v>143</v>
      </c>
      <c r="K14" s="738"/>
      <c r="L14" s="738"/>
      <c r="M14" s="477"/>
      <c r="N14" s="737" t="s">
        <v>185</v>
      </c>
      <c r="O14" s="738"/>
      <c r="P14" s="738"/>
      <c r="Q14" s="738"/>
      <c r="R14" s="738"/>
      <c r="S14" s="738"/>
      <c r="T14" s="477"/>
      <c r="U14" s="737" t="s">
        <v>186</v>
      </c>
      <c r="V14" s="738"/>
      <c r="W14" s="477"/>
      <c r="X14" s="741" t="s">
        <v>144</v>
      </c>
      <c r="Y14" s="744" t="s">
        <v>165</v>
      </c>
      <c r="Z14" s="732" t="s">
        <v>145</v>
      </c>
    </row>
    <row r="15" spans="1:27" ht="35.25" customHeight="1" x14ac:dyDescent="0.25">
      <c r="A15" s="445"/>
      <c r="B15" s="714"/>
      <c r="C15" s="715"/>
      <c r="D15" s="715"/>
      <c r="E15" s="715"/>
      <c r="F15" s="714"/>
      <c r="G15" s="720"/>
      <c r="H15" s="723"/>
      <c r="I15" s="736"/>
      <c r="J15" s="739"/>
      <c r="K15" s="740"/>
      <c r="L15" s="740"/>
      <c r="M15" s="481"/>
      <c r="N15" s="739"/>
      <c r="O15" s="740"/>
      <c r="P15" s="740"/>
      <c r="Q15" s="740"/>
      <c r="R15" s="740"/>
      <c r="S15" s="740"/>
      <c r="T15" s="481"/>
      <c r="U15" s="739"/>
      <c r="V15" s="740"/>
      <c r="W15" s="481"/>
      <c r="X15" s="742"/>
      <c r="Y15" s="745"/>
      <c r="Z15" s="733"/>
    </row>
    <row r="16" spans="1:27" ht="36.75" customHeight="1" x14ac:dyDescent="0.25">
      <c r="A16" s="445"/>
      <c r="B16" s="716"/>
      <c r="C16" s="717"/>
      <c r="D16" s="717"/>
      <c r="E16" s="717"/>
      <c r="F16" s="716"/>
      <c r="G16" s="721"/>
      <c r="H16" s="724"/>
      <c r="I16" s="634"/>
      <c r="J16" s="294" t="s">
        <v>187</v>
      </c>
      <c r="K16" s="248" t="s">
        <v>188</v>
      </c>
      <c r="L16" s="248" t="s">
        <v>146</v>
      </c>
      <c r="M16" s="296" t="s">
        <v>0</v>
      </c>
      <c r="N16" s="294" t="s">
        <v>187</v>
      </c>
      <c r="O16" s="248" t="s">
        <v>188</v>
      </c>
      <c r="P16" s="296" t="s">
        <v>0</v>
      </c>
      <c r="Q16" s="248" t="s">
        <v>147</v>
      </c>
      <c r="R16" s="248" t="s">
        <v>148</v>
      </c>
      <c r="S16" s="248" t="s">
        <v>149</v>
      </c>
      <c r="T16" s="248" t="s">
        <v>146</v>
      </c>
      <c r="U16" s="294" t="s">
        <v>187</v>
      </c>
      <c r="V16" s="248" t="s">
        <v>188</v>
      </c>
      <c r="W16" s="296" t="s">
        <v>0</v>
      </c>
      <c r="X16" s="743"/>
      <c r="Y16" s="295" t="s">
        <v>150</v>
      </c>
      <c r="Z16" s="734"/>
    </row>
    <row r="17" spans="1:26" s="10" customFormat="1" ht="44.25" customHeight="1" x14ac:dyDescent="0.25">
      <c r="A17" s="300"/>
      <c r="B17" s="728"/>
      <c r="C17" s="729"/>
      <c r="D17" s="729"/>
      <c r="E17" s="729"/>
      <c r="F17" s="730"/>
      <c r="G17" s="731"/>
      <c r="H17" s="249"/>
      <c r="I17" s="312" t="str">
        <f>IF(SUM(J17:X17)=0,"",SUM(J17:X17))</f>
        <v/>
      </c>
      <c r="J17" s="250"/>
      <c r="K17" s="250"/>
      <c r="L17" s="250"/>
      <c r="M17" s="250"/>
      <c r="N17" s="250"/>
      <c r="O17" s="250"/>
      <c r="P17" s="250"/>
      <c r="Q17" s="250"/>
      <c r="R17" s="250"/>
      <c r="S17" s="250"/>
      <c r="T17" s="250"/>
      <c r="U17" s="250"/>
      <c r="V17" s="250"/>
      <c r="W17" s="250"/>
      <c r="X17" s="261"/>
      <c r="Y17" s="262"/>
      <c r="Z17" s="301"/>
    </row>
    <row r="18" spans="1:26" s="10" customFormat="1" ht="44.25" customHeight="1" x14ac:dyDescent="0.25">
      <c r="A18" s="300"/>
      <c r="B18" s="728"/>
      <c r="C18" s="729"/>
      <c r="D18" s="729"/>
      <c r="E18" s="729"/>
      <c r="F18" s="730"/>
      <c r="G18" s="731"/>
      <c r="H18" s="249"/>
      <c r="I18" s="312" t="str">
        <f t="shared" ref="I18:I32" si="0">IF(SUM(J18:Y18)=0,"",SUM(J18:Y18))</f>
        <v/>
      </c>
      <c r="J18" s="250"/>
      <c r="K18" s="250"/>
      <c r="L18" s="250"/>
      <c r="M18" s="250"/>
      <c r="N18" s="250"/>
      <c r="O18" s="250"/>
      <c r="P18" s="250"/>
      <c r="Q18" s="250"/>
      <c r="R18" s="250"/>
      <c r="S18" s="250"/>
      <c r="T18" s="250"/>
      <c r="U18" s="250"/>
      <c r="V18" s="250"/>
      <c r="W18" s="250"/>
      <c r="X18" s="261"/>
      <c r="Y18" s="262"/>
      <c r="Z18" s="301"/>
    </row>
    <row r="19" spans="1:26" s="10" customFormat="1" ht="44.25" customHeight="1" x14ac:dyDescent="0.25">
      <c r="A19" s="300"/>
      <c r="B19" s="728"/>
      <c r="C19" s="729"/>
      <c r="D19" s="729"/>
      <c r="E19" s="729"/>
      <c r="F19" s="730"/>
      <c r="G19" s="731"/>
      <c r="H19" s="249"/>
      <c r="I19" s="312" t="str">
        <f t="shared" si="0"/>
        <v/>
      </c>
      <c r="J19" s="250"/>
      <c r="K19" s="250"/>
      <c r="L19" s="250"/>
      <c r="M19" s="250"/>
      <c r="N19" s="250"/>
      <c r="O19" s="250"/>
      <c r="P19" s="250"/>
      <c r="Q19" s="250"/>
      <c r="R19" s="250"/>
      <c r="S19" s="250"/>
      <c r="T19" s="250"/>
      <c r="U19" s="250"/>
      <c r="V19" s="250"/>
      <c r="W19" s="250"/>
      <c r="X19" s="261"/>
      <c r="Y19" s="262"/>
      <c r="Z19" s="301"/>
    </row>
    <row r="20" spans="1:26" s="10" customFormat="1" ht="44.25" customHeight="1" x14ac:dyDescent="0.25">
      <c r="A20" s="300"/>
      <c r="B20" s="730"/>
      <c r="C20" s="746"/>
      <c r="D20" s="746"/>
      <c r="E20" s="746"/>
      <c r="F20" s="730"/>
      <c r="G20" s="731"/>
      <c r="H20" s="249"/>
      <c r="I20" s="312" t="str">
        <f t="shared" si="0"/>
        <v/>
      </c>
      <c r="J20" s="250"/>
      <c r="K20" s="250"/>
      <c r="L20" s="250"/>
      <c r="M20" s="250"/>
      <c r="N20" s="250"/>
      <c r="O20" s="250"/>
      <c r="P20" s="250"/>
      <c r="Q20" s="250"/>
      <c r="R20" s="250"/>
      <c r="S20" s="250"/>
      <c r="T20" s="250"/>
      <c r="U20" s="250"/>
      <c r="V20" s="250"/>
      <c r="W20" s="250"/>
      <c r="X20" s="261"/>
      <c r="Y20" s="262"/>
      <c r="Z20" s="301"/>
    </row>
    <row r="21" spans="1:26" s="10" customFormat="1" ht="44.25" customHeight="1" x14ac:dyDescent="0.25">
      <c r="A21" s="300"/>
      <c r="B21" s="730"/>
      <c r="C21" s="746"/>
      <c r="D21" s="746"/>
      <c r="E21" s="746"/>
      <c r="F21" s="730"/>
      <c r="G21" s="731"/>
      <c r="H21" s="249"/>
      <c r="I21" s="312" t="str">
        <f t="shared" si="0"/>
        <v/>
      </c>
      <c r="J21" s="250"/>
      <c r="K21" s="250"/>
      <c r="L21" s="250"/>
      <c r="M21" s="250"/>
      <c r="N21" s="250"/>
      <c r="O21" s="250"/>
      <c r="P21" s="250"/>
      <c r="Q21" s="250"/>
      <c r="R21" s="250"/>
      <c r="S21" s="250"/>
      <c r="T21" s="250"/>
      <c r="U21" s="250"/>
      <c r="V21" s="250"/>
      <c r="W21" s="250"/>
      <c r="X21" s="261"/>
      <c r="Y21" s="262"/>
      <c r="Z21" s="301"/>
    </row>
    <row r="22" spans="1:26" s="10" customFormat="1" ht="44.25" customHeight="1" x14ac:dyDescent="0.25">
      <c r="A22" s="300"/>
      <c r="B22" s="730"/>
      <c r="C22" s="746"/>
      <c r="D22" s="746"/>
      <c r="E22" s="746"/>
      <c r="F22" s="730"/>
      <c r="G22" s="731"/>
      <c r="H22" s="249"/>
      <c r="I22" s="312" t="str">
        <f t="shared" si="0"/>
        <v/>
      </c>
      <c r="J22" s="250"/>
      <c r="K22" s="250"/>
      <c r="L22" s="250"/>
      <c r="M22" s="250"/>
      <c r="N22" s="250"/>
      <c r="O22" s="250"/>
      <c r="P22" s="250"/>
      <c r="Q22" s="250"/>
      <c r="R22" s="250"/>
      <c r="S22" s="250"/>
      <c r="T22" s="250"/>
      <c r="U22" s="250"/>
      <c r="V22" s="250"/>
      <c r="W22" s="250"/>
      <c r="X22" s="261"/>
      <c r="Y22" s="262"/>
      <c r="Z22" s="301"/>
    </row>
    <row r="23" spans="1:26" s="10" customFormat="1" ht="44.25" customHeight="1" x14ac:dyDescent="0.25">
      <c r="A23" s="300"/>
      <c r="B23" s="730"/>
      <c r="C23" s="746"/>
      <c r="D23" s="746"/>
      <c r="E23" s="746"/>
      <c r="F23" s="730"/>
      <c r="G23" s="731"/>
      <c r="H23" s="249"/>
      <c r="I23" s="312" t="str">
        <f t="shared" si="0"/>
        <v/>
      </c>
      <c r="J23" s="250"/>
      <c r="K23" s="250"/>
      <c r="L23" s="250"/>
      <c r="M23" s="250"/>
      <c r="N23" s="250"/>
      <c r="O23" s="250"/>
      <c r="P23" s="250"/>
      <c r="Q23" s="250"/>
      <c r="R23" s="250"/>
      <c r="S23" s="250"/>
      <c r="T23" s="250"/>
      <c r="U23" s="250"/>
      <c r="V23" s="250"/>
      <c r="W23" s="250"/>
      <c r="X23" s="261"/>
      <c r="Y23" s="262"/>
      <c r="Z23" s="301"/>
    </row>
    <row r="24" spans="1:26" s="10" customFormat="1" ht="44.25" customHeight="1" x14ac:dyDescent="0.25">
      <c r="A24" s="300"/>
      <c r="B24" s="730"/>
      <c r="C24" s="746"/>
      <c r="D24" s="746"/>
      <c r="E24" s="746"/>
      <c r="F24" s="730"/>
      <c r="G24" s="731"/>
      <c r="H24" s="249"/>
      <c r="I24" s="312" t="str">
        <f t="shared" si="0"/>
        <v/>
      </c>
      <c r="J24" s="250"/>
      <c r="K24" s="250"/>
      <c r="L24" s="250"/>
      <c r="M24" s="250"/>
      <c r="N24" s="250"/>
      <c r="O24" s="250"/>
      <c r="P24" s="250"/>
      <c r="Q24" s="250"/>
      <c r="R24" s="250"/>
      <c r="S24" s="250"/>
      <c r="T24" s="250"/>
      <c r="U24" s="250"/>
      <c r="V24" s="250"/>
      <c r="W24" s="250"/>
      <c r="X24" s="261"/>
      <c r="Y24" s="262"/>
      <c r="Z24" s="301"/>
    </row>
    <row r="25" spans="1:26" s="10" customFormat="1" ht="44.25" customHeight="1" x14ac:dyDescent="0.25">
      <c r="A25" s="300"/>
      <c r="B25" s="730"/>
      <c r="C25" s="746"/>
      <c r="D25" s="746"/>
      <c r="E25" s="746"/>
      <c r="F25" s="730"/>
      <c r="G25" s="731"/>
      <c r="H25" s="249"/>
      <c r="I25" s="312" t="str">
        <f t="shared" si="0"/>
        <v/>
      </c>
      <c r="J25" s="250"/>
      <c r="K25" s="250"/>
      <c r="L25" s="250"/>
      <c r="M25" s="250"/>
      <c r="N25" s="250"/>
      <c r="O25" s="250"/>
      <c r="P25" s="250"/>
      <c r="Q25" s="250"/>
      <c r="R25" s="250"/>
      <c r="S25" s="250"/>
      <c r="T25" s="250"/>
      <c r="U25" s="250"/>
      <c r="V25" s="250"/>
      <c r="W25" s="250"/>
      <c r="X25" s="261"/>
      <c r="Y25" s="262"/>
      <c r="Z25" s="301"/>
    </row>
    <row r="26" spans="1:26" s="10" customFormat="1" ht="44.25" customHeight="1" x14ac:dyDescent="0.25">
      <c r="A26" s="300"/>
      <c r="B26" s="730"/>
      <c r="C26" s="746"/>
      <c r="D26" s="746"/>
      <c r="E26" s="746"/>
      <c r="F26" s="730"/>
      <c r="G26" s="731"/>
      <c r="H26" s="249"/>
      <c r="I26" s="312" t="str">
        <f t="shared" si="0"/>
        <v/>
      </c>
      <c r="J26" s="250"/>
      <c r="K26" s="250"/>
      <c r="L26" s="250"/>
      <c r="M26" s="250"/>
      <c r="N26" s="250"/>
      <c r="O26" s="250"/>
      <c r="P26" s="250"/>
      <c r="Q26" s="250"/>
      <c r="R26" s="250"/>
      <c r="S26" s="250"/>
      <c r="T26" s="250"/>
      <c r="U26" s="250"/>
      <c r="V26" s="250"/>
      <c r="W26" s="250"/>
      <c r="X26" s="261"/>
      <c r="Y26" s="262"/>
      <c r="Z26" s="301"/>
    </row>
    <row r="27" spans="1:26" s="10" customFormat="1" ht="44.25" customHeight="1" x14ac:dyDescent="0.25">
      <c r="A27" s="300"/>
      <c r="B27" s="730"/>
      <c r="C27" s="746"/>
      <c r="D27" s="746"/>
      <c r="E27" s="746"/>
      <c r="F27" s="730"/>
      <c r="G27" s="731"/>
      <c r="H27" s="249"/>
      <c r="I27" s="312" t="str">
        <f t="shared" si="0"/>
        <v/>
      </c>
      <c r="J27" s="250"/>
      <c r="K27" s="250"/>
      <c r="L27" s="250"/>
      <c r="M27" s="250"/>
      <c r="N27" s="250"/>
      <c r="O27" s="250"/>
      <c r="P27" s="250"/>
      <c r="Q27" s="250"/>
      <c r="R27" s="250"/>
      <c r="S27" s="250"/>
      <c r="T27" s="250"/>
      <c r="U27" s="250"/>
      <c r="V27" s="250"/>
      <c r="W27" s="250"/>
      <c r="X27" s="261"/>
      <c r="Y27" s="262"/>
      <c r="Z27" s="301"/>
    </row>
    <row r="28" spans="1:26" s="10" customFormat="1" ht="44.25" customHeight="1" x14ac:dyDescent="0.25">
      <c r="A28" s="300"/>
      <c r="B28" s="730"/>
      <c r="C28" s="746"/>
      <c r="D28" s="746"/>
      <c r="E28" s="746"/>
      <c r="F28" s="730"/>
      <c r="G28" s="731"/>
      <c r="H28" s="249"/>
      <c r="I28" s="312" t="str">
        <f t="shared" si="0"/>
        <v/>
      </c>
      <c r="J28" s="250"/>
      <c r="K28" s="250"/>
      <c r="L28" s="250"/>
      <c r="M28" s="250"/>
      <c r="N28" s="250"/>
      <c r="O28" s="250"/>
      <c r="P28" s="250"/>
      <c r="Q28" s="250"/>
      <c r="R28" s="250"/>
      <c r="S28" s="250"/>
      <c r="T28" s="250"/>
      <c r="U28" s="250"/>
      <c r="V28" s="250"/>
      <c r="W28" s="250"/>
      <c r="X28" s="261"/>
      <c r="Y28" s="262"/>
      <c r="Z28" s="301"/>
    </row>
    <row r="29" spans="1:26" s="10" customFormat="1" ht="44.25" customHeight="1" x14ac:dyDescent="0.25">
      <c r="A29" s="300"/>
      <c r="B29" s="730"/>
      <c r="C29" s="746"/>
      <c r="D29" s="746"/>
      <c r="E29" s="746"/>
      <c r="F29" s="730"/>
      <c r="G29" s="731"/>
      <c r="H29" s="249"/>
      <c r="I29" s="312" t="str">
        <f t="shared" si="0"/>
        <v/>
      </c>
      <c r="J29" s="250"/>
      <c r="K29" s="250"/>
      <c r="L29" s="250"/>
      <c r="M29" s="250"/>
      <c r="N29" s="250"/>
      <c r="O29" s="250"/>
      <c r="P29" s="250"/>
      <c r="Q29" s="250"/>
      <c r="R29" s="250"/>
      <c r="S29" s="250"/>
      <c r="T29" s="250"/>
      <c r="U29" s="250"/>
      <c r="V29" s="250"/>
      <c r="W29" s="250"/>
      <c r="X29" s="261"/>
      <c r="Y29" s="262"/>
      <c r="Z29" s="301"/>
    </row>
    <row r="30" spans="1:26" s="10" customFormat="1" ht="44.25" customHeight="1" x14ac:dyDescent="0.25">
      <c r="A30" s="300"/>
      <c r="B30" s="730"/>
      <c r="C30" s="746"/>
      <c r="D30" s="746"/>
      <c r="E30" s="746"/>
      <c r="F30" s="730"/>
      <c r="G30" s="731"/>
      <c r="H30" s="249"/>
      <c r="I30" s="312" t="str">
        <f t="shared" si="0"/>
        <v/>
      </c>
      <c r="J30" s="250"/>
      <c r="K30" s="250"/>
      <c r="L30" s="250"/>
      <c r="M30" s="250"/>
      <c r="N30" s="250"/>
      <c r="O30" s="250"/>
      <c r="P30" s="250"/>
      <c r="Q30" s="250"/>
      <c r="R30" s="250"/>
      <c r="S30" s="250"/>
      <c r="T30" s="250"/>
      <c r="U30" s="250"/>
      <c r="V30" s="250"/>
      <c r="W30" s="250"/>
      <c r="X30" s="261"/>
      <c r="Y30" s="262"/>
      <c r="Z30" s="301"/>
    </row>
    <row r="31" spans="1:26" s="10" customFormat="1" ht="44.25" customHeight="1" x14ac:dyDescent="0.25">
      <c r="A31" s="300"/>
      <c r="B31" s="730"/>
      <c r="C31" s="746"/>
      <c r="D31" s="746"/>
      <c r="E31" s="746"/>
      <c r="F31" s="730"/>
      <c r="G31" s="731"/>
      <c r="H31" s="249"/>
      <c r="I31" s="312" t="str">
        <f t="shared" si="0"/>
        <v/>
      </c>
      <c r="J31" s="250"/>
      <c r="K31" s="250"/>
      <c r="L31" s="250"/>
      <c r="M31" s="250"/>
      <c r="N31" s="250"/>
      <c r="O31" s="250"/>
      <c r="P31" s="250"/>
      <c r="Q31" s="250"/>
      <c r="R31" s="250"/>
      <c r="S31" s="250"/>
      <c r="T31" s="250"/>
      <c r="U31" s="250"/>
      <c r="V31" s="250"/>
      <c r="W31" s="250"/>
      <c r="X31" s="261"/>
      <c r="Y31" s="262"/>
      <c r="Z31" s="301"/>
    </row>
    <row r="32" spans="1:26" s="10" customFormat="1" ht="44.25" customHeight="1" thickBot="1" x14ac:dyDescent="0.3">
      <c r="A32" s="302"/>
      <c r="B32" s="747"/>
      <c r="C32" s="748"/>
      <c r="D32" s="748"/>
      <c r="E32" s="748"/>
      <c r="F32" s="747"/>
      <c r="G32" s="749"/>
      <c r="H32" s="303"/>
      <c r="I32" s="313" t="str">
        <f t="shared" si="0"/>
        <v/>
      </c>
      <c r="J32" s="304"/>
      <c r="K32" s="304"/>
      <c r="L32" s="304"/>
      <c r="M32" s="304"/>
      <c r="N32" s="304"/>
      <c r="O32" s="304"/>
      <c r="P32" s="304"/>
      <c r="Q32" s="304"/>
      <c r="R32" s="304"/>
      <c r="S32" s="304"/>
      <c r="T32" s="304"/>
      <c r="U32" s="304"/>
      <c r="V32" s="304"/>
      <c r="W32" s="304"/>
      <c r="X32" s="305"/>
      <c r="Y32" s="306"/>
      <c r="Z32" s="307"/>
    </row>
    <row r="35" spans="9:26" s="8" customFormat="1" x14ac:dyDescent="0.25">
      <c r="I35" s="12"/>
      <c r="J35" s="12"/>
      <c r="Z35" s="11"/>
    </row>
  </sheetData>
  <sheetProtection insertRows="0" deleteRows="0"/>
  <mergeCells count="56">
    <mergeCell ref="F1:H2"/>
    <mergeCell ref="B27:E27"/>
    <mergeCell ref="F27:G27"/>
    <mergeCell ref="B28:E28"/>
    <mergeCell ref="F28:G28"/>
    <mergeCell ref="B25:E25"/>
    <mergeCell ref="F25:G25"/>
    <mergeCell ref="B26:E26"/>
    <mergeCell ref="F26:G26"/>
    <mergeCell ref="B23:E23"/>
    <mergeCell ref="F23:G23"/>
    <mergeCell ref="B24:E24"/>
    <mergeCell ref="F24:G24"/>
    <mergeCell ref="B21:E21"/>
    <mergeCell ref="F21:G21"/>
    <mergeCell ref="B22:E22"/>
    <mergeCell ref="B31:E31"/>
    <mergeCell ref="F31:G31"/>
    <mergeCell ref="B32:E32"/>
    <mergeCell ref="F32:G32"/>
    <mergeCell ref="B29:E29"/>
    <mergeCell ref="F29:G29"/>
    <mergeCell ref="B30:E30"/>
    <mergeCell ref="F30:G30"/>
    <mergeCell ref="F22:G22"/>
    <mergeCell ref="B19:E19"/>
    <mergeCell ref="F19:G19"/>
    <mergeCell ref="B20:E20"/>
    <mergeCell ref="F20:G20"/>
    <mergeCell ref="B17:E17"/>
    <mergeCell ref="F17:G17"/>
    <mergeCell ref="B18:E18"/>
    <mergeCell ref="F18:G18"/>
    <mergeCell ref="Z14:Z16"/>
    <mergeCell ref="I14:I16"/>
    <mergeCell ref="J14:M15"/>
    <mergeCell ref="N14:T15"/>
    <mergeCell ref="U14:W15"/>
    <mergeCell ref="X14:X16"/>
    <mergeCell ref="Y14:Y15"/>
    <mergeCell ref="B11:E11"/>
    <mergeCell ref="A14:A16"/>
    <mergeCell ref="B14:E16"/>
    <mergeCell ref="F14:G16"/>
    <mergeCell ref="H14:H16"/>
    <mergeCell ref="H4:W11"/>
    <mergeCell ref="B7:E7"/>
    <mergeCell ref="B8:E8"/>
    <mergeCell ref="B9:E9"/>
    <mergeCell ref="B10:E10"/>
    <mergeCell ref="B12:E12"/>
    <mergeCell ref="A1:E2"/>
    <mergeCell ref="B4:C4"/>
    <mergeCell ref="D4:E4"/>
    <mergeCell ref="B5:E5"/>
    <mergeCell ref="B6:E6"/>
  </mergeCells>
  <phoneticPr fontId="3"/>
  <conditionalFormatting sqref="B9:E11">
    <cfRule type="expression" dxfId="20" priority="21">
      <formula>AND($B$6&lt;&gt;"",B9="")</formula>
    </cfRule>
  </conditionalFormatting>
  <conditionalFormatting sqref="J17:Y17">
    <cfRule type="expression" dxfId="19" priority="19">
      <formula>$H$17="無償"</formula>
    </cfRule>
  </conditionalFormatting>
  <conditionalFormatting sqref="J18:Y18">
    <cfRule type="expression" dxfId="18" priority="18">
      <formula>$H$18="無償"</formula>
    </cfRule>
  </conditionalFormatting>
  <conditionalFormatting sqref="J19:Y19">
    <cfRule type="expression" dxfId="17" priority="17">
      <formula>$H$19="無償"</formula>
    </cfRule>
  </conditionalFormatting>
  <conditionalFormatting sqref="J20:Y20">
    <cfRule type="expression" dxfId="16" priority="16">
      <formula>$H$20="無償"</formula>
    </cfRule>
  </conditionalFormatting>
  <conditionalFormatting sqref="J21:Y21">
    <cfRule type="expression" dxfId="15" priority="15">
      <formula>$H$21="無償"</formula>
    </cfRule>
  </conditionalFormatting>
  <conditionalFormatting sqref="J22:Y22">
    <cfRule type="expression" dxfId="14" priority="14">
      <formula>$H$22="無償"</formula>
    </cfRule>
  </conditionalFormatting>
  <conditionalFormatting sqref="J23:Y23">
    <cfRule type="expression" dxfId="13" priority="13">
      <formula>$H$23="無償"</formula>
    </cfRule>
  </conditionalFormatting>
  <conditionalFormatting sqref="J24:Y24">
    <cfRule type="expression" dxfId="12" priority="12">
      <formula>$H$25="無償"</formula>
    </cfRule>
  </conditionalFormatting>
  <conditionalFormatting sqref="J25:Y25">
    <cfRule type="expression" dxfId="11" priority="11">
      <formula>$H$25="無償"</formula>
    </cfRule>
  </conditionalFormatting>
  <conditionalFormatting sqref="J26:Y26">
    <cfRule type="expression" dxfId="10" priority="10">
      <formula>$H$26="無償"</formula>
    </cfRule>
  </conditionalFormatting>
  <conditionalFormatting sqref="J27:Y27">
    <cfRule type="expression" dxfId="9" priority="9">
      <formula>$H$27="無償"</formula>
    </cfRule>
  </conditionalFormatting>
  <conditionalFormatting sqref="J28:Y28">
    <cfRule type="expression" dxfId="8" priority="8">
      <formula>$H$28="無償"</formula>
    </cfRule>
  </conditionalFormatting>
  <conditionalFormatting sqref="J29:Y29">
    <cfRule type="expression" dxfId="7" priority="7">
      <formula>$H$29="無償"</formula>
    </cfRule>
  </conditionalFormatting>
  <conditionalFormatting sqref="J30:Y30">
    <cfRule type="expression" dxfId="6" priority="6">
      <formula>$H$30-"無償"</formula>
    </cfRule>
  </conditionalFormatting>
  <conditionalFormatting sqref="J31:Y31">
    <cfRule type="expression" dxfId="5" priority="5">
      <formula>$H$31="無償"</formula>
    </cfRule>
  </conditionalFormatting>
  <conditionalFormatting sqref="J32:Y32">
    <cfRule type="expression" dxfId="4" priority="4">
      <formula>$H$32="無償"</formula>
    </cfRule>
  </conditionalFormatting>
  <dataValidations count="2">
    <dataValidation type="list" allowBlank="1" showInputMessage="1" showErrorMessage="1" sqref="H17:H32">
      <formula1>"有償,無償"</formula1>
    </dataValidation>
    <dataValidation allowBlank="1" showInputMessage="1" showErrorMessage="1" prompt="※税抜_x000a_　　・円" sqref="J17:Y32"/>
  </dataValidations>
  <printOptions horizontalCentered="1"/>
  <pageMargins left="0.7" right="0.7" top="0.75" bottom="0.75" header="0.3" footer="0.3"/>
  <pageSetup paperSize="9" scale="26" orientation="portrait" r:id="rId1"/>
  <headerFooter alignWithMargins="0">
    <oddFooter>&amp;C&amp;P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showGridLines="0" zoomScale="70" zoomScaleNormal="70" workbookViewId="0">
      <selection activeCell="A3" sqref="A3"/>
    </sheetView>
  </sheetViews>
  <sheetFormatPr defaultRowHeight="12.75" x14ac:dyDescent="0.25"/>
  <cols>
    <col min="1" max="1" width="2.3984375" customWidth="1"/>
    <col min="2" max="2" width="25.1328125" customWidth="1"/>
    <col min="3" max="3" width="20.86328125" customWidth="1"/>
    <col min="4" max="4" width="9" customWidth="1"/>
    <col min="9" max="9" width="9" customWidth="1"/>
  </cols>
  <sheetData>
    <row r="1" spans="1:27" s="11" customFormat="1" ht="13.5" customHeight="1" x14ac:dyDescent="0.25">
      <c r="A1" s="438" t="s">
        <v>326</v>
      </c>
      <c r="B1" s="438"/>
      <c r="C1" s="438"/>
      <c r="D1" s="438" t="str">
        <f>様式8verNo</f>
        <v>Ver.8.2</v>
      </c>
      <c r="E1" s="438"/>
      <c r="F1" s="130"/>
      <c r="G1" s="375"/>
      <c r="H1" s="375"/>
      <c r="I1" s="375"/>
      <c r="J1" s="32"/>
      <c r="K1" s="32"/>
      <c r="L1" s="375"/>
      <c r="M1" s="375"/>
      <c r="N1" s="375"/>
      <c r="O1" s="32"/>
      <c r="P1" s="32"/>
      <c r="Q1" s="32"/>
      <c r="S1" s="32"/>
      <c r="T1" s="32"/>
      <c r="U1" s="32"/>
      <c r="V1" s="32"/>
      <c r="W1" s="32"/>
      <c r="X1" s="32"/>
      <c r="Y1" s="10"/>
    </row>
    <row r="2" spans="1:27" s="11" customFormat="1" ht="13.5" customHeight="1" x14ac:dyDescent="0.25">
      <c r="A2" s="438"/>
      <c r="B2" s="438"/>
      <c r="C2" s="438"/>
      <c r="D2" s="438"/>
      <c r="E2" s="438"/>
      <c r="F2" s="130"/>
      <c r="G2" s="375"/>
      <c r="H2" s="375"/>
      <c r="I2" s="375"/>
      <c r="J2" s="375"/>
      <c r="K2" s="375"/>
      <c r="L2" s="375"/>
      <c r="M2" s="375"/>
      <c r="N2" s="375"/>
      <c r="O2" s="375"/>
      <c r="P2" s="32"/>
      <c r="Q2" s="32"/>
      <c r="R2" s="32"/>
      <c r="S2" s="32"/>
      <c r="T2" s="32"/>
      <c r="U2" s="32"/>
      <c r="V2" s="32"/>
      <c r="W2" s="32"/>
      <c r="X2" s="32"/>
      <c r="Y2" s="10"/>
    </row>
    <row r="3" spans="1:27" s="11" customFormat="1" ht="13.5" customHeight="1" thickBot="1" x14ac:dyDescent="0.3">
      <c r="A3" s="377"/>
      <c r="B3" s="377"/>
      <c r="C3" s="377"/>
      <c r="D3" s="377"/>
      <c r="E3" s="377"/>
      <c r="F3" s="377"/>
      <c r="G3" s="375"/>
      <c r="H3" s="375"/>
      <c r="I3" s="375"/>
      <c r="J3" s="375"/>
      <c r="K3" s="375"/>
      <c r="L3" s="375"/>
      <c r="M3" s="375"/>
      <c r="N3" s="375"/>
      <c r="O3" s="375"/>
      <c r="P3" s="32"/>
      <c r="Q3" s="32"/>
      <c r="R3" s="32"/>
      <c r="S3" s="32"/>
      <c r="T3" s="32"/>
      <c r="U3" s="32"/>
      <c r="V3" s="32"/>
      <c r="W3" s="32"/>
      <c r="X3" s="32"/>
      <c r="Y3" s="10"/>
    </row>
    <row r="4" spans="1:27" s="3" customFormat="1" ht="20.2" customHeight="1" x14ac:dyDescent="0.4">
      <c r="A4" s="540" t="s">
        <v>125</v>
      </c>
      <c r="B4" s="542"/>
      <c r="C4" s="557" t="str">
        <f>IF(調達管理番号1="","",調達管理番号1)</f>
        <v/>
      </c>
      <c r="D4" s="558"/>
      <c r="E4" s="239" t="str">
        <f>IF(調達管理番号2="","",調達管理番号2)</f>
        <v/>
      </c>
      <c r="F4" s="63"/>
      <c r="G4" s="63"/>
      <c r="H4" s="375"/>
      <c r="I4" s="375"/>
      <c r="J4" s="375"/>
      <c r="K4" s="375"/>
      <c r="L4" s="375"/>
      <c r="M4" s="375"/>
      <c r="N4" s="375"/>
      <c r="O4" s="375"/>
    </row>
    <row r="5" spans="1:27" s="3" customFormat="1" ht="20.2" customHeight="1" x14ac:dyDescent="0.4">
      <c r="A5" s="532" t="s">
        <v>86</v>
      </c>
      <c r="B5" s="533"/>
      <c r="C5" s="534" t="str">
        <f>IF(システムID="","",システムID)</f>
        <v/>
      </c>
      <c r="D5" s="535"/>
      <c r="E5" s="536"/>
      <c r="F5" s="63"/>
      <c r="G5" s="63"/>
      <c r="H5" s="375"/>
      <c r="I5" s="375"/>
      <c r="J5" s="375"/>
      <c r="K5" s="375"/>
      <c r="L5" s="375"/>
      <c r="M5" s="375"/>
      <c r="N5" s="375"/>
      <c r="O5" s="375"/>
    </row>
    <row r="6" spans="1:27" s="3" customFormat="1" ht="20.2" customHeight="1" x14ac:dyDescent="0.25">
      <c r="A6" s="532" t="s">
        <v>53</v>
      </c>
      <c r="B6" s="533"/>
      <c r="C6" s="534" t="str">
        <f>IF(システム名="","",システム名)</f>
        <v/>
      </c>
      <c r="D6" s="535"/>
      <c r="E6" s="536"/>
      <c r="F6" s="14"/>
      <c r="G6" s="14"/>
      <c r="H6" s="375"/>
      <c r="I6" s="375"/>
      <c r="J6" s="375"/>
      <c r="K6" s="375"/>
      <c r="L6" s="375"/>
      <c r="M6" s="375"/>
      <c r="N6" s="375"/>
      <c r="O6" s="375"/>
    </row>
    <row r="7" spans="1:27" s="3" customFormat="1" ht="19.5" customHeight="1" x14ac:dyDescent="0.25">
      <c r="A7" s="555" t="s">
        <v>109</v>
      </c>
      <c r="B7" s="556"/>
      <c r="C7" s="534" t="str">
        <f>IF(企画種別="","",企画種別)</f>
        <v/>
      </c>
      <c r="D7" s="535"/>
      <c r="E7" s="536"/>
      <c r="F7" s="14"/>
      <c r="G7" s="14"/>
      <c r="H7" s="375"/>
      <c r="I7" s="375"/>
      <c r="J7" s="375"/>
      <c r="K7" s="375"/>
      <c r="L7" s="375"/>
      <c r="M7" s="375"/>
      <c r="N7" s="375"/>
      <c r="O7" s="375"/>
      <c r="P7" s="375"/>
      <c r="Q7" s="375"/>
      <c r="R7" s="375"/>
      <c r="S7" s="375"/>
      <c r="T7" s="375"/>
      <c r="W7" s="28"/>
    </row>
    <row r="8" spans="1:27" s="3" customFormat="1" ht="20.2" customHeight="1" x14ac:dyDescent="0.25">
      <c r="A8" s="532" t="s">
        <v>70</v>
      </c>
      <c r="B8" s="533"/>
      <c r="C8" s="534" t="str">
        <f>IF(担当課="","",担当課)</f>
        <v/>
      </c>
      <c r="D8" s="535"/>
      <c r="E8" s="536"/>
      <c r="F8" s="14"/>
      <c r="G8" s="14"/>
      <c r="H8" s="375"/>
      <c r="I8" s="375"/>
      <c r="J8" s="375"/>
      <c r="K8" s="375"/>
      <c r="L8" s="375"/>
      <c r="M8" s="375"/>
      <c r="N8" s="375"/>
      <c r="O8" s="375"/>
      <c r="P8" s="375"/>
      <c r="Q8" s="375"/>
      <c r="R8" s="375"/>
      <c r="S8" s="375"/>
      <c r="T8" s="375"/>
      <c r="W8" s="28"/>
    </row>
    <row r="9" spans="1:27" s="3" customFormat="1" ht="20.2" customHeight="1" x14ac:dyDescent="0.25">
      <c r="A9" s="532" t="s">
        <v>89</v>
      </c>
      <c r="B9" s="533"/>
      <c r="C9" s="440"/>
      <c r="D9" s="441"/>
      <c r="E9" s="442"/>
      <c r="F9" s="14"/>
      <c r="G9" s="14"/>
      <c r="H9" s="375"/>
      <c r="I9" s="375"/>
      <c r="J9" s="375"/>
      <c r="K9" s="375"/>
      <c r="L9" s="375"/>
      <c r="M9" s="375"/>
      <c r="N9" s="375"/>
      <c r="O9" s="375"/>
      <c r="P9" s="375"/>
      <c r="Q9" s="375"/>
      <c r="R9" s="375"/>
      <c r="S9" s="375"/>
      <c r="T9" s="375"/>
      <c r="W9" s="28"/>
    </row>
    <row r="10" spans="1:27" s="3" customFormat="1" ht="20.2" customHeight="1" x14ac:dyDescent="0.25">
      <c r="A10" s="532" t="s">
        <v>54</v>
      </c>
      <c r="B10" s="533"/>
      <c r="C10" s="559"/>
      <c r="D10" s="559"/>
      <c r="E10" s="560"/>
      <c r="F10" s="7"/>
      <c r="G10" s="7"/>
      <c r="H10" s="375"/>
      <c r="I10" s="375"/>
      <c r="J10" s="375"/>
      <c r="K10" s="375"/>
      <c r="L10" s="375"/>
      <c r="M10" s="375"/>
      <c r="N10" s="375"/>
      <c r="O10" s="375"/>
      <c r="P10" s="375"/>
      <c r="Q10" s="375"/>
      <c r="R10" s="375"/>
      <c r="S10" s="375"/>
      <c r="T10" s="375"/>
      <c r="U10" s="29"/>
      <c r="V10" s="16"/>
      <c r="W10" s="16"/>
      <c r="X10" s="16"/>
      <c r="Y10" s="29"/>
      <c r="Z10" s="7"/>
      <c r="AA10" s="2"/>
    </row>
    <row r="11" spans="1:27" s="3" customFormat="1" ht="19.5" customHeight="1" x14ac:dyDescent="0.25">
      <c r="A11" s="532" t="s">
        <v>26</v>
      </c>
      <c r="B11" s="533"/>
      <c r="C11" s="537"/>
      <c r="D11" s="538"/>
      <c r="E11" s="539"/>
      <c r="F11" s="371"/>
      <c r="G11" s="371"/>
      <c r="H11" s="375"/>
      <c r="I11" s="375"/>
      <c r="J11" s="375"/>
      <c r="K11" s="375"/>
      <c r="L11" s="375"/>
      <c r="M11" s="375"/>
      <c r="N11" s="375"/>
      <c r="O11" s="375"/>
      <c r="R11" s="16"/>
      <c r="S11" s="16"/>
      <c r="T11" s="16"/>
      <c r="U11" s="16"/>
      <c r="AA11" s="2"/>
    </row>
    <row r="12" spans="1:27" s="11" customFormat="1" ht="21.4" thickBot="1" x14ac:dyDescent="0.3">
      <c r="A12" s="574" t="s">
        <v>243</v>
      </c>
      <c r="B12" s="575"/>
      <c r="C12" s="576" t="str">
        <f>IF(区分="","",区分)</f>
        <v/>
      </c>
      <c r="D12" s="577"/>
      <c r="E12" s="578"/>
      <c r="F12" s="377"/>
      <c r="G12" s="375"/>
      <c r="H12" s="375"/>
      <c r="I12" s="375"/>
      <c r="J12" s="32"/>
      <c r="K12" s="32"/>
      <c r="L12" s="375"/>
      <c r="M12" s="375"/>
      <c r="N12" s="375"/>
      <c r="O12" s="32"/>
      <c r="P12" s="32"/>
      <c r="Q12" s="32"/>
      <c r="R12" s="32"/>
      <c r="S12" s="32"/>
      <c r="T12" s="32"/>
      <c r="U12" s="32"/>
      <c r="V12" s="32"/>
      <c r="W12" s="32"/>
      <c r="X12" s="32"/>
      <c r="Y12" s="10"/>
    </row>
    <row r="13" spans="1:27" s="3" customFormat="1" ht="21" x14ac:dyDescent="0.25">
      <c r="A13" s="378"/>
      <c r="B13" s="378"/>
      <c r="C13" s="256"/>
      <c r="D13" s="256"/>
      <c r="E13" s="256"/>
      <c r="F13" s="377"/>
      <c r="G13" s="379"/>
      <c r="H13" s="379"/>
      <c r="I13" s="379"/>
      <c r="J13" s="380"/>
      <c r="K13" s="380"/>
      <c r="L13" s="379"/>
      <c r="M13" s="379"/>
      <c r="N13" s="379"/>
      <c r="O13" s="380"/>
      <c r="P13" s="380"/>
      <c r="Q13" s="380"/>
      <c r="R13" s="380"/>
      <c r="S13" s="380"/>
      <c r="T13" s="380"/>
      <c r="U13" s="380"/>
      <c r="V13" s="380"/>
      <c r="W13" s="380"/>
      <c r="X13" s="380"/>
      <c r="Y13" s="2"/>
    </row>
    <row r="14" spans="1:27" s="11" customFormat="1" ht="21.4" thickBot="1" x14ac:dyDescent="0.3">
      <c r="A14" s="377"/>
      <c r="B14" s="377"/>
      <c r="C14" s="377"/>
      <c r="M14" s="375"/>
      <c r="N14" s="375"/>
      <c r="O14" s="32"/>
      <c r="Y14" s="10"/>
    </row>
    <row r="15" spans="1:27" s="11" customFormat="1" ht="21.4" thickBot="1" x14ac:dyDescent="0.3">
      <c r="A15" s="382"/>
      <c r="B15" s="382"/>
      <c r="C15" s="382"/>
      <c r="H15" s="763"/>
      <c r="I15" s="764"/>
      <c r="J15" s="765" t="s">
        <v>316</v>
      </c>
      <c r="K15" s="766"/>
      <c r="M15" s="375"/>
      <c r="N15" s="375"/>
      <c r="O15" s="32"/>
      <c r="Y15" s="10"/>
    </row>
    <row r="16" spans="1:27" s="11" customFormat="1" ht="27.75" customHeight="1" x14ac:dyDescent="0.25">
      <c r="A16" s="776"/>
      <c r="B16" s="777"/>
      <c r="C16" s="777"/>
      <c r="D16" s="514" t="s">
        <v>256</v>
      </c>
      <c r="E16" s="514"/>
      <c r="F16" s="514"/>
      <c r="G16" s="514"/>
      <c r="H16" s="514" t="s">
        <v>257</v>
      </c>
      <c r="I16" s="514"/>
      <c r="J16" s="514"/>
      <c r="K16" s="768"/>
      <c r="L16" s="375"/>
      <c r="M16" s="375"/>
      <c r="N16" s="375"/>
      <c r="O16" s="32"/>
      <c r="Y16" s="10"/>
    </row>
    <row r="17" spans="1:26" s="11" customFormat="1" ht="27.75" customHeight="1" x14ac:dyDescent="0.25">
      <c r="A17" s="515"/>
      <c r="B17" s="778"/>
      <c r="C17" s="778"/>
      <c r="D17" s="446" t="s">
        <v>255</v>
      </c>
      <c r="E17" s="446"/>
      <c r="F17" s="446" t="s">
        <v>252</v>
      </c>
      <c r="G17" s="446"/>
      <c r="H17" s="446" t="s">
        <v>255</v>
      </c>
      <c r="I17" s="446"/>
      <c r="J17" s="446" t="s">
        <v>252</v>
      </c>
      <c r="K17" s="767"/>
      <c r="L17" s="372"/>
      <c r="M17" s="375"/>
      <c r="N17" s="375"/>
      <c r="O17" s="32"/>
      <c r="P17" s="32"/>
      <c r="Q17" s="32"/>
      <c r="R17" s="32"/>
      <c r="S17" s="32"/>
      <c r="T17" s="32"/>
      <c r="U17" s="32"/>
      <c r="V17" s="32"/>
      <c r="W17" s="32"/>
      <c r="X17" s="32"/>
      <c r="Y17" s="10"/>
    </row>
    <row r="18" spans="1:26" s="11" customFormat="1" ht="27.75" customHeight="1" x14ac:dyDescent="0.25">
      <c r="A18" s="751" t="s">
        <v>261</v>
      </c>
      <c r="B18" s="752"/>
      <c r="C18" s="376" t="s">
        <v>253</v>
      </c>
      <c r="D18" s="756" t="str">
        <f>IF(集約版!$C$12=D$17,集約版!$G43,"")</f>
        <v/>
      </c>
      <c r="E18" s="756"/>
      <c r="F18" s="761" t="str">
        <f>IF(集約版!$C$12=F$17,集約版!$G43,"")</f>
        <v/>
      </c>
      <c r="G18" s="761"/>
      <c r="H18" s="756" t="str">
        <f>IF(集約版!$C$12=H$17,集約版!$S43,"")</f>
        <v/>
      </c>
      <c r="I18" s="756"/>
      <c r="J18" s="761" t="str">
        <f>IF(集約版!$C$12=J$17,集約版!$S43,"")</f>
        <v/>
      </c>
      <c r="K18" s="762"/>
      <c r="L18" s="375"/>
      <c r="M18" s="375"/>
      <c r="N18" s="375"/>
      <c r="O18" s="32"/>
      <c r="P18" s="32"/>
      <c r="Q18" s="32"/>
      <c r="R18" s="32"/>
      <c r="S18" s="32"/>
      <c r="T18" s="32"/>
      <c r="U18" s="32"/>
      <c r="V18" s="32"/>
      <c r="W18" s="32"/>
      <c r="X18" s="32"/>
      <c r="Y18" s="10"/>
    </row>
    <row r="19" spans="1:26" s="11" customFormat="1" ht="27.75" customHeight="1" x14ac:dyDescent="0.25">
      <c r="A19" s="751"/>
      <c r="B19" s="752"/>
      <c r="C19" s="384" t="s">
        <v>254</v>
      </c>
      <c r="D19" s="756" t="str">
        <f>IF(集約版!$C$12=D$17,集約版!$G44,"")</f>
        <v/>
      </c>
      <c r="E19" s="756"/>
      <c r="F19" s="761" t="str">
        <f>IF(集約版!$C$12=F$17,集約版!$G44,"")</f>
        <v/>
      </c>
      <c r="G19" s="761"/>
      <c r="H19" s="756" t="str">
        <f>IF(集約版!$C$12=H$17,集約版!$S44,"")</f>
        <v/>
      </c>
      <c r="I19" s="756"/>
      <c r="J19" s="761" t="str">
        <f>IF(集約版!$C$12=J$17,集約版!$S44,"")</f>
        <v/>
      </c>
      <c r="K19" s="762"/>
      <c r="L19" s="375"/>
      <c r="M19" s="375"/>
      <c r="N19" s="375"/>
      <c r="O19" s="32"/>
      <c r="P19" s="32"/>
      <c r="Q19" s="32"/>
      <c r="R19" s="32"/>
      <c r="S19" s="32"/>
      <c r="T19" s="32"/>
      <c r="U19" s="32"/>
      <c r="V19" s="32"/>
      <c r="W19" s="32"/>
      <c r="X19" s="32"/>
      <c r="Y19" s="10"/>
    </row>
    <row r="20" spans="1:26" s="11" customFormat="1" ht="27.75" customHeight="1" x14ac:dyDescent="0.25">
      <c r="A20" s="751" t="s">
        <v>262</v>
      </c>
      <c r="B20" s="752"/>
      <c r="C20" s="384" t="s">
        <v>253</v>
      </c>
      <c r="D20" s="757"/>
      <c r="E20" s="757"/>
      <c r="F20" s="750"/>
      <c r="G20" s="750"/>
      <c r="H20" s="757"/>
      <c r="I20" s="757"/>
      <c r="J20" s="750"/>
      <c r="K20" s="759"/>
      <c r="L20" s="375"/>
      <c r="M20" s="375"/>
      <c r="N20" s="375"/>
      <c r="O20" s="32"/>
      <c r="P20" s="32"/>
      <c r="Q20" s="32"/>
      <c r="R20" s="32"/>
      <c r="S20" s="32"/>
      <c r="T20" s="32"/>
      <c r="U20" s="32"/>
      <c r="V20" s="32"/>
      <c r="W20" s="32"/>
      <c r="X20" s="32"/>
      <c r="Y20" s="10"/>
    </row>
    <row r="21" spans="1:26" s="11" customFormat="1" ht="27.75" customHeight="1" thickBot="1" x14ac:dyDescent="0.3">
      <c r="A21" s="753"/>
      <c r="B21" s="754"/>
      <c r="C21" s="385" t="s">
        <v>254</v>
      </c>
      <c r="D21" s="758" t="str">
        <f>IF(集約版!$C$12=D$17,集約版!$G46,"")</f>
        <v/>
      </c>
      <c r="E21" s="758"/>
      <c r="F21" s="755" t="str">
        <f>IF(集約版!$C$12=F$17,集約版!$G46,"")</f>
        <v/>
      </c>
      <c r="G21" s="755"/>
      <c r="H21" s="758" t="str">
        <f>IF(集約版!$C$12=H$17,集約版!$S46,"")</f>
        <v/>
      </c>
      <c r="I21" s="758"/>
      <c r="J21" s="755" t="str">
        <f>IF(集約版!$C$12=J$17,集約版!$S46,"")</f>
        <v/>
      </c>
      <c r="K21" s="760"/>
      <c r="L21" s="375"/>
      <c r="M21" s="375"/>
      <c r="N21" s="375"/>
      <c r="O21" s="375"/>
      <c r="P21" s="375"/>
      <c r="Q21" s="375"/>
      <c r="R21" s="375"/>
      <c r="S21" s="375"/>
      <c r="T21" s="375"/>
      <c r="U21" s="375"/>
      <c r="V21" s="375"/>
      <c r="W21" s="375"/>
      <c r="X21" s="375"/>
      <c r="Y21" s="12"/>
      <c r="Z21" s="31"/>
    </row>
    <row r="22" spans="1:26" ht="27.75" customHeight="1" thickTop="1" thickBot="1" x14ac:dyDescent="0.3">
      <c r="A22" s="772" t="s">
        <v>259</v>
      </c>
      <c r="B22" s="624"/>
      <c r="C22" s="625"/>
      <c r="D22" s="773" t="str">
        <f>IF(集約版!$C$12=D$17,集約版!$G49,"")</f>
        <v/>
      </c>
      <c r="E22" s="773"/>
      <c r="F22" s="774" t="str">
        <f>IF(集約版!$C$12=F$17,集約版!$G47,"")</f>
        <v/>
      </c>
      <c r="G22" s="774"/>
      <c r="H22" s="773" t="str">
        <f>IF(集約版!$C$12=H$17,集約版!$S49,"")</f>
        <v/>
      </c>
      <c r="I22" s="773"/>
      <c r="J22" s="774" t="str">
        <f>IF(集約版!$C$12=J$17,集約版!$S47,"")</f>
        <v/>
      </c>
      <c r="K22" s="775"/>
      <c r="L22" s="375"/>
    </row>
    <row r="23" spans="1:26" ht="27.75" customHeight="1" thickTop="1" thickBot="1" x14ac:dyDescent="0.3">
      <c r="A23" s="563" t="s">
        <v>260</v>
      </c>
      <c r="B23" s="564"/>
      <c r="C23" s="565"/>
      <c r="D23" s="769" t="str">
        <f>IF(集約版!$C$12=D$17,集約版!$G50,"")</f>
        <v/>
      </c>
      <c r="E23" s="769"/>
      <c r="F23" s="770" t="str">
        <f>IF(集約版!$C$12=F$17,集約版!$G48,"")</f>
        <v/>
      </c>
      <c r="G23" s="770"/>
      <c r="H23" s="769" t="str">
        <f>IF(集約版!$C$12=H$17,集約版!$S50,"")</f>
        <v/>
      </c>
      <c r="I23" s="769"/>
      <c r="J23" s="770" t="str">
        <f>IF(集約版!$C$12=J$17,集約版!$S48,"")</f>
        <v/>
      </c>
      <c r="K23" s="771"/>
      <c r="L23" s="375"/>
    </row>
  </sheetData>
  <sheetProtection selectLockedCells="1"/>
  <mergeCells count="57">
    <mergeCell ref="A1:C2"/>
    <mergeCell ref="D1:E2"/>
    <mergeCell ref="A23:C23"/>
    <mergeCell ref="D23:E23"/>
    <mergeCell ref="F23:G23"/>
    <mergeCell ref="A16:C17"/>
    <mergeCell ref="D17:E17"/>
    <mergeCell ref="F17:G17"/>
    <mergeCell ref="A18:B19"/>
    <mergeCell ref="A4:B4"/>
    <mergeCell ref="C4:D4"/>
    <mergeCell ref="C9:E9"/>
    <mergeCell ref="A10:B10"/>
    <mergeCell ref="A11:B11"/>
    <mergeCell ref="C11:E11"/>
    <mergeCell ref="D16:G16"/>
    <mergeCell ref="H23:I23"/>
    <mergeCell ref="J23:K23"/>
    <mergeCell ref="A22:C22"/>
    <mergeCell ref="D22:E22"/>
    <mergeCell ref="F22:G22"/>
    <mergeCell ref="H22:I22"/>
    <mergeCell ref="J22:K22"/>
    <mergeCell ref="A5:B5"/>
    <mergeCell ref="C5:E5"/>
    <mergeCell ref="A6:B6"/>
    <mergeCell ref="C6:E6"/>
    <mergeCell ref="A7:B7"/>
    <mergeCell ref="C7:E7"/>
    <mergeCell ref="A8:B8"/>
    <mergeCell ref="C8:E8"/>
    <mergeCell ref="A9:B9"/>
    <mergeCell ref="J17:K17"/>
    <mergeCell ref="H17:I17"/>
    <mergeCell ref="H16:K16"/>
    <mergeCell ref="A12:B12"/>
    <mergeCell ref="C10:E10"/>
    <mergeCell ref="H15:I15"/>
    <mergeCell ref="J15:K15"/>
    <mergeCell ref="J19:K19"/>
    <mergeCell ref="C12:E12"/>
    <mergeCell ref="F18:G18"/>
    <mergeCell ref="F19:G19"/>
    <mergeCell ref="J20:K20"/>
    <mergeCell ref="J21:K21"/>
    <mergeCell ref="H18:I18"/>
    <mergeCell ref="H19:I19"/>
    <mergeCell ref="H20:I20"/>
    <mergeCell ref="H21:I21"/>
    <mergeCell ref="J18:K18"/>
    <mergeCell ref="F20:G20"/>
    <mergeCell ref="A20:B21"/>
    <mergeCell ref="F21:G21"/>
    <mergeCell ref="D18:E18"/>
    <mergeCell ref="D19:E19"/>
    <mergeCell ref="D20:E20"/>
    <mergeCell ref="D21:E21"/>
  </mergeCells>
  <phoneticPr fontId="3"/>
  <conditionalFormatting sqref="D18:D21 F18:F21 H18:H21 J18:J21">
    <cfRule type="expression" dxfId="3" priority="10">
      <formula>$C$25="実績"</formula>
    </cfRule>
  </conditionalFormatting>
  <conditionalFormatting sqref="D22 F22 H22 J22">
    <cfRule type="expression" dxfId="2" priority="2">
      <formula>$C$25="実績"</formula>
    </cfRule>
  </conditionalFormatting>
  <conditionalFormatting sqref="D23 F23 H23 J23">
    <cfRule type="expression" dxfId="1" priority="1">
      <formula>$C$25="実績"</formula>
    </cfRule>
  </conditionalFormatting>
  <conditionalFormatting sqref="C9:E11">
    <cfRule type="expression" dxfId="0" priority="8">
      <formula>AND($C$6&lt;&gt;"",$C9="")</formula>
    </cfRule>
  </conditionalFormatting>
  <dataValidations count="1">
    <dataValidation allowBlank="1" showInputMessage="1" showErrorMessage="1" prompt="※税抜_x000a_　　・円　" sqref="G7"/>
  </dataValidations>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85" zoomScaleNormal="85" workbookViewId="0">
      <selection activeCell="A12" sqref="A12"/>
    </sheetView>
  </sheetViews>
  <sheetFormatPr defaultColWidth="11.19921875" defaultRowHeight="12.75" x14ac:dyDescent="0.25"/>
  <cols>
    <col min="1" max="1" width="28.73046875" bestFit="1" customWidth="1"/>
    <col min="2" max="2" width="11.46484375" bestFit="1" customWidth="1"/>
    <col min="3" max="3" width="8.46484375" bestFit="1" customWidth="1"/>
    <col min="4" max="4" width="13.73046875" bestFit="1" customWidth="1"/>
    <col min="5" max="5" width="17.1328125" bestFit="1" customWidth="1"/>
    <col min="6" max="6" width="21.73046875" bestFit="1" customWidth="1"/>
    <col min="7" max="7" width="17.1328125" bestFit="1" customWidth="1"/>
    <col min="8" max="8" width="17.46484375" bestFit="1" customWidth="1"/>
    <col min="9" max="9" width="8.46484375" bestFit="1" customWidth="1"/>
    <col min="10" max="11" width="15.19921875" bestFit="1" customWidth="1"/>
    <col min="12" max="12" width="13.1328125" bestFit="1" customWidth="1"/>
    <col min="13" max="13" width="20.59765625" bestFit="1" customWidth="1"/>
  </cols>
  <sheetData>
    <row r="1" spans="1:13" x14ac:dyDescent="0.25">
      <c r="A1" s="279" t="s">
        <v>199</v>
      </c>
      <c r="B1" s="280" t="s">
        <v>179</v>
      </c>
      <c r="C1" s="281" t="s">
        <v>204</v>
      </c>
      <c r="D1" s="282" t="s">
        <v>207</v>
      </c>
      <c r="E1" s="283" t="s">
        <v>209</v>
      </c>
      <c r="F1" s="284" t="s">
        <v>214</v>
      </c>
      <c r="G1" s="285" t="s">
        <v>217</v>
      </c>
      <c r="H1" s="279" t="s">
        <v>221</v>
      </c>
      <c r="I1" s="280" t="s">
        <v>226</v>
      </c>
      <c r="J1" s="281" t="s">
        <v>231</v>
      </c>
      <c r="K1" s="282" t="s">
        <v>235</v>
      </c>
      <c r="L1" s="276"/>
      <c r="M1" s="285"/>
    </row>
    <row r="2" spans="1:13" x14ac:dyDescent="0.25">
      <c r="A2" s="277" t="s">
        <v>200</v>
      </c>
      <c r="B2" s="285" t="s">
        <v>181</v>
      </c>
      <c r="C2" s="285" t="s">
        <v>205</v>
      </c>
      <c r="D2" s="285" t="s">
        <v>180</v>
      </c>
      <c r="E2" s="277" t="s">
        <v>210</v>
      </c>
      <c r="F2" s="285" t="s">
        <v>215</v>
      </c>
      <c r="G2" s="285" t="s">
        <v>218</v>
      </c>
      <c r="H2" s="285" t="s">
        <v>222</v>
      </c>
      <c r="I2" s="285" t="s">
        <v>227</v>
      </c>
      <c r="J2" s="285" t="s">
        <v>232</v>
      </c>
      <c r="K2" s="285" t="s">
        <v>236</v>
      </c>
      <c r="L2" s="285"/>
      <c r="M2" s="285"/>
    </row>
    <row r="3" spans="1:13" ht="13.5" customHeight="1" x14ac:dyDescent="0.25">
      <c r="A3" s="285" t="s">
        <v>201</v>
      </c>
      <c r="B3" s="285" t="s">
        <v>203</v>
      </c>
      <c r="C3" s="285" t="s">
        <v>206</v>
      </c>
      <c r="D3" s="285" t="s">
        <v>208</v>
      </c>
      <c r="E3" s="285" t="s">
        <v>211</v>
      </c>
      <c r="F3" s="285" t="s">
        <v>216</v>
      </c>
      <c r="G3" s="277" t="s">
        <v>219</v>
      </c>
      <c r="H3" s="285" t="s">
        <v>223</v>
      </c>
      <c r="I3" s="285" t="s">
        <v>228</v>
      </c>
      <c r="J3" s="285" t="s">
        <v>233</v>
      </c>
      <c r="K3" s="285" t="s">
        <v>237</v>
      </c>
      <c r="L3" s="285"/>
      <c r="M3" s="285"/>
    </row>
    <row r="4" spans="1:13" x14ac:dyDescent="0.25">
      <c r="A4" s="285" t="s">
        <v>202</v>
      </c>
      <c r="B4" s="285"/>
      <c r="C4" s="285"/>
      <c r="D4" s="285"/>
      <c r="E4" s="277" t="s">
        <v>212</v>
      </c>
      <c r="F4" s="285"/>
      <c r="G4" s="277" t="s">
        <v>220</v>
      </c>
      <c r="H4" s="285" t="s">
        <v>224</v>
      </c>
      <c r="I4" s="285" t="s">
        <v>229</v>
      </c>
      <c r="J4" s="285" t="s">
        <v>234</v>
      </c>
      <c r="K4" s="285"/>
      <c r="L4" s="285"/>
      <c r="M4" s="285"/>
    </row>
    <row r="5" spans="1:13" x14ac:dyDescent="0.25">
      <c r="A5" s="285"/>
      <c r="B5" s="285"/>
      <c r="C5" s="285"/>
      <c r="D5" s="285"/>
      <c r="E5" s="285" t="s">
        <v>213</v>
      </c>
      <c r="F5" s="285"/>
      <c r="G5" s="285"/>
      <c r="H5" s="285" t="s">
        <v>225</v>
      </c>
      <c r="I5" s="285" t="s">
        <v>230</v>
      </c>
      <c r="J5" s="285"/>
      <c r="K5" s="285"/>
      <c r="L5" s="285"/>
      <c r="M5" s="285"/>
    </row>
    <row r="6" spans="1:13" x14ac:dyDescent="0.25">
      <c r="A6" s="285"/>
      <c r="B6" s="285"/>
      <c r="C6" s="285"/>
      <c r="D6" s="285"/>
      <c r="E6" s="285"/>
      <c r="F6" s="285"/>
      <c r="G6" s="285"/>
      <c r="H6" s="285"/>
      <c r="I6" s="285"/>
      <c r="J6" s="285"/>
      <c r="K6" s="285"/>
      <c r="L6" s="285"/>
      <c r="M6" s="285"/>
    </row>
    <row r="7" spans="1:13" x14ac:dyDescent="0.25">
      <c r="A7" s="285"/>
      <c r="B7" s="285"/>
      <c r="C7" s="285"/>
      <c r="D7" s="285"/>
      <c r="E7" s="285"/>
      <c r="F7" s="285"/>
      <c r="G7" s="285"/>
      <c r="H7" s="285"/>
      <c r="I7" s="285"/>
      <c r="J7" s="285"/>
      <c r="K7" s="285"/>
      <c r="L7" s="285"/>
      <c r="M7" s="285"/>
    </row>
    <row r="8" spans="1:13" x14ac:dyDescent="0.25">
      <c r="A8" s="285"/>
      <c r="B8" s="285"/>
      <c r="C8" s="285"/>
      <c r="D8" s="285"/>
      <c r="E8" s="285"/>
      <c r="F8" s="285"/>
      <c r="G8" s="285"/>
      <c r="H8" s="285"/>
      <c r="I8" s="285"/>
      <c r="J8" s="285"/>
      <c r="K8" s="285"/>
      <c r="L8" s="285"/>
      <c r="M8" s="285"/>
    </row>
    <row r="9" spans="1:13" x14ac:dyDescent="0.25">
      <c r="A9" s="285"/>
      <c r="B9" s="285"/>
      <c r="C9" s="285"/>
      <c r="D9" s="285"/>
      <c r="E9" s="285"/>
      <c r="F9" s="285"/>
      <c r="G9" s="285"/>
      <c r="H9" s="285"/>
      <c r="I9" s="285"/>
      <c r="J9" s="285"/>
      <c r="K9" s="285"/>
      <c r="L9" s="285"/>
      <c r="M9" s="285"/>
    </row>
    <row r="10" spans="1:13" x14ac:dyDescent="0.25">
      <c r="A10" s="278"/>
      <c r="B10" s="278"/>
      <c r="C10" s="278"/>
      <c r="D10" s="278"/>
      <c r="E10" s="278"/>
      <c r="F10" s="278"/>
      <c r="G10" s="278"/>
      <c r="H10" s="278"/>
      <c r="I10" s="278"/>
      <c r="J10" s="278"/>
      <c r="K10" s="278"/>
      <c r="L10" s="278"/>
      <c r="M10" s="278"/>
    </row>
    <row r="12" spans="1:13" x14ac:dyDescent="0.25">
      <c r="A12" s="298" t="s">
        <v>183</v>
      </c>
    </row>
    <row r="13" spans="1:13" x14ac:dyDescent="0.25">
      <c r="A13" s="297" t="s">
        <v>151</v>
      </c>
    </row>
    <row r="14" spans="1:13" x14ac:dyDescent="0.25">
      <c r="A14" s="297" t="s">
        <v>136</v>
      </c>
    </row>
    <row r="15" spans="1:13" x14ac:dyDescent="0.25">
      <c r="A15" s="297" t="s">
        <v>197</v>
      </c>
    </row>
    <row r="16" spans="1:13" x14ac:dyDescent="0.25">
      <c r="A16" s="297" t="s">
        <v>152</v>
      </c>
    </row>
    <row r="17" spans="1:3" x14ac:dyDescent="0.25">
      <c r="A17" s="297" t="s">
        <v>153</v>
      </c>
    </row>
    <row r="18" spans="1:3" x14ac:dyDescent="0.25">
      <c r="A18" s="297" t="s">
        <v>154</v>
      </c>
    </row>
    <row r="19" spans="1:3" x14ac:dyDescent="0.25">
      <c r="A19" s="297" t="s">
        <v>155</v>
      </c>
    </row>
    <row r="20" spans="1:3" x14ac:dyDescent="0.25">
      <c r="A20" s="297" t="s">
        <v>156</v>
      </c>
    </row>
    <row r="21" spans="1:3" x14ac:dyDescent="0.25">
      <c r="A21" s="297" t="s">
        <v>157</v>
      </c>
      <c r="C21" s="314"/>
    </row>
    <row r="22" spans="1:3" x14ac:dyDescent="0.25">
      <c r="A22" s="297" t="s">
        <v>190</v>
      </c>
      <c r="C22" s="314"/>
    </row>
    <row r="23" spans="1:3" x14ac:dyDescent="0.25">
      <c r="A23" s="297" t="s">
        <v>191</v>
      </c>
      <c r="C23" s="314"/>
    </row>
    <row r="24" spans="1:3" x14ac:dyDescent="0.25">
      <c r="A24" s="297" t="s">
        <v>198</v>
      </c>
      <c r="C24" s="314"/>
    </row>
    <row r="25" spans="1:3" x14ac:dyDescent="0.25">
      <c r="A25" s="297" t="s">
        <v>192</v>
      </c>
      <c r="C25" s="314"/>
    </row>
    <row r="26" spans="1:3" x14ac:dyDescent="0.25">
      <c r="A26" s="297" t="s">
        <v>158</v>
      </c>
      <c r="C26" s="314"/>
    </row>
    <row r="27" spans="1:3" x14ac:dyDescent="0.25">
      <c r="A27" s="297" t="s">
        <v>159</v>
      </c>
    </row>
    <row r="28" spans="1:3" x14ac:dyDescent="0.25">
      <c r="A28" s="297" t="s">
        <v>160</v>
      </c>
    </row>
    <row r="29" spans="1:3" x14ac:dyDescent="0.25">
      <c r="A29" s="297" t="s">
        <v>161</v>
      </c>
    </row>
    <row r="30" spans="1:3" x14ac:dyDescent="0.25">
      <c r="A30" s="297" t="s">
        <v>162</v>
      </c>
    </row>
    <row r="31" spans="1:3" x14ac:dyDescent="0.25">
      <c r="A31" s="297" t="s">
        <v>163</v>
      </c>
    </row>
    <row r="32" spans="1:3" x14ac:dyDescent="0.25">
      <c r="A32" s="297" t="s">
        <v>164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48</vt:i4>
      </vt:variant>
    </vt:vector>
  </HeadingPairs>
  <TitlesOfParts>
    <vt:vector size="57" baseType="lpstr">
      <vt:lpstr>集約版</vt:lpstr>
      <vt:lpstr>内訳明細　レンタル・サービス利用版</vt:lpstr>
      <vt:lpstr>内訳明細　購入版</vt:lpstr>
      <vt:lpstr>内訳明細　リース版</vt:lpstr>
      <vt:lpstr>内訳明細　システム構築版</vt:lpstr>
      <vt:lpstr>内訳明細　システム運用保守版</vt:lpstr>
      <vt:lpstr>改修の実績</vt:lpstr>
      <vt:lpstr>総括表</vt:lpstr>
      <vt:lpstr>CODE</vt:lpstr>
      <vt:lpstr>_01稼動管理</vt:lpstr>
      <vt:lpstr>_02性能管理</vt:lpstr>
      <vt:lpstr>_03機器管理</vt:lpstr>
      <vt:lpstr>_04障害管理</vt:lpstr>
      <vt:lpstr>_05セキュリティ管理</vt:lpstr>
      <vt:lpstr>_06運用支援</vt:lpstr>
      <vt:lpstr>_07構成管理</vt:lpstr>
      <vt:lpstr>_08変更管理</vt:lpstr>
      <vt:lpstr>_09バックアップ管理</vt:lpstr>
      <vt:lpstr>_10サービスレベル管理</vt:lpstr>
      <vt:lpstr>_11その他</vt:lpstr>
      <vt:lpstr>改修の実績!Print_Area</vt:lpstr>
      <vt:lpstr>集約版!Print_Area</vt:lpstr>
      <vt:lpstr>'内訳明細　システム運用保守版'!Print_Area</vt:lpstr>
      <vt:lpstr>'内訳明細　システム構築版'!Print_Area</vt:lpstr>
      <vt:lpstr>'内訳明細　リース版'!Print_Area</vt:lpstr>
      <vt:lpstr>'内訳明細　レンタル・サービス利用版'!Print_Area</vt:lpstr>
      <vt:lpstr>'内訳明細　購入版'!Print_Area</vt:lpstr>
      <vt:lpstr>改修の実績!Print_Titles</vt:lpstr>
      <vt:lpstr>'内訳明細　システム運用保守版'!Print_Titles</vt:lpstr>
      <vt:lpstr>'内訳明細　システム構築版'!Print_Titles</vt:lpstr>
      <vt:lpstr>'内訳明細　リース版'!Print_Titles</vt:lpstr>
      <vt:lpstr>'内訳明細　レンタル・サービス利用版'!Print_Titles</vt:lpstr>
      <vt:lpstr>'内訳明細　購入版'!Print_Titles</vt:lpstr>
      <vt:lpstr>Unyo0</vt:lpstr>
      <vt:lpstr>Unyo1</vt:lpstr>
      <vt:lpstr>サービスレベル管理</vt:lpstr>
      <vt:lpstr>システムID</vt:lpstr>
      <vt:lpstr>システム名</vt:lpstr>
      <vt:lpstr>セキュリティ管理</vt:lpstr>
      <vt:lpstr>その他</vt:lpstr>
      <vt:lpstr>バックアップ_管理</vt:lpstr>
      <vt:lpstr>リリース管理</vt:lpstr>
      <vt:lpstr>運用・保守_対応</vt:lpstr>
      <vt:lpstr>稼動管理・稼動監視</vt:lpstr>
      <vt:lpstr>開発工程</vt:lpstr>
      <vt:lpstr>企画種別</vt:lpstr>
      <vt:lpstr>業務サポート</vt:lpstr>
      <vt:lpstr>区分</vt:lpstr>
      <vt:lpstr>構成管理</vt:lpstr>
      <vt:lpstr>障害管理</vt:lpstr>
      <vt:lpstr>情報管理</vt:lpstr>
      <vt:lpstr>性能管理</vt:lpstr>
      <vt:lpstr>担当課</vt:lpstr>
      <vt:lpstr>調達管理番号1</vt:lpstr>
      <vt:lpstr>調達管理番号2</vt:lpstr>
      <vt:lpstr>変更管理</vt:lpstr>
      <vt:lpstr>様式8verNo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2020-02-20T06:04:48Z</cp:lastPrinted>
  <dcterms:modified xsi:type="dcterms:W3CDTF">2023-07-21T08:22:54Z</dcterms:modified>
</cp:coreProperties>
</file>