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2.xml" ContentType="application/vnd.openxmlformats-officedocument.drawing+xml"/>
  <Override PartName="/xl/worksheets/sheet1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260" windowHeight="8100" tabRatio="844" activeTab="0"/>
  </bookViews>
  <sheets>
    <sheet name="10月実績報告書" sheetId="1" r:id="rId1"/>
    <sheet name="11月実績報告書" sheetId="2" r:id="rId2"/>
    <sheet name="12月実績報告書" sheetId="3" r:id="rId3"/>
    <sheet name="1月実績報告書" sheetId="4" r:id="rId4"/>
    <sheet name="2月実績報告書" sheetId="5" r:id="rId5"/>
    <sheet name="3月実績報告書" sheetId="6" r:id="rId6"/>
    <sheet name="実績報告書記入例" sheetId="7" r:id="rId7"/>
    <sheet name="10月内訳書" sheetId="8" r:id="rId8"/>
    <sheet name="11月内訳書" sheetId="9" r:id="rId9"/>
    <sheet name="12月内訳書" sheetId="10" r:id="rId10"/>
    <sheet name="1月内訳書" sheetId="11" r:id="rId11"/>
    <sheet name="2月内訳書" sheetId="12" r:id="rId12"/>
    <sheet name="3月内訳書" sheetId="13" r:id="rId13"/>
    <sheet name="入力用内訳書（実績報告書５１名以上）" sheetId="14" r:id="rId14"/>
    <sheet name="内訳書記入例（実績報告書５０名以下）" sheetId="15" r:id="rId15"/>
    <sheet name="内訳書記入例（実績報告書５１名以上）" sheetId="16" r:id="rId16"/>
  </sheets>
  <definedNames>
    <definedName name="_xlnm.Print_Area" localSheetId="0">'10月実績報告書'!$A$1:$AM$63</definedName>
    <definedName name="_xlnm.Print_Area" localSheetId="1">'11月実績報告書'!$A$1:$AM$63</definedName>
    <definedName name="_xlnm.Print_Area" localSheetId="2">'12月実績報告書'!$A$1:$AM$63</definedName>
    <definedName name="_xlnm.Print_Area" localSheetId="3">'1月実績報告書'!$A$1:$AM$63</definedName>
    <definedName name="_xlnm.Print_Area" localSheetId="4">'2月実績報告書'!$A$1:$AM$63</definedName>
    <definedName name="_xlnm.Print_Area" localSheetId="5">'3月実績報告書'!$A$1:$AM$63</definedName>
    <definedName name="_xlnm.Print_Area" localSheetId="6">'実績報告書記入例'!$A$1:$AM$38</definedName>
    <definedName name="_xlnm.Print_Titles" localSheetId="0">'10月実績報告書'!$2:$11</definedName>
    <definedName name="_xlnm.Print_Titles" localSheetId="1">'11月実績報告書'!$2:$11</definedName>
    <definedName name="_xlnm.Print_Titles" localSheetId="2">'12月実績報告書'!$2:$11</definedName>
    <definedName name="_xlnm.Print_Titles" localSheetId="3">'1月実績報告書'!$2:$11</definedName>
    <definedName name="_xlnm.Print_Titles" localSheetId="4">'2月実績報告書'!$2:$11</definedName>
    <definedName name="_xlnm.Print_Titles" localSheetId="5">'3月実績報告書'!$2:$11</definedName>
  </definedNames>
  <calcPr fullCalcOnLoad="1"/>
</workbook>
</file>

<file path=xl/sharedStrings.xml><?xml version="1.0" encoding="utf-8"?>
<sst xmlns="http://schemas.openxmlformats.org/spreadsheetml/2006/main" count="717" uniqueCount="87">
  <si>
    <t>受給者証番号</t>
  </si>
  <si>
    <t>氏名</t>
  </si>
  <si>
    <t>　次のとおり報告します。</t>
  </si>
  <si>
    <t>日</t>
  </si>
  <si>
    <t>曜</t>
  </si>
  <si>
    <t>サービス提供年月</t>
  </si>
  <si>
    <t>事業所番号</t>
  </si>
  <si>
    <t>事業所・施設の名称</t>
  </si>
  <si>
    <t>サービスの種類</t>
  </si>
  <si>
    <t>合　　　　計</t>
  </si>
  <si>
    <t>利用日数
①</t>
  </si>
  <si>
    <t>補助対象
要件</t>
  </si>
  <si>
    <t>補助対象額
①×②</t>
  </si>
  <si>
    <t>補助額
（日額）②</t>
  </si>
  <si>
    <t>○補助対象要件</t>
  </si>
  <si>
    <t xml:space="preserve"> ・要医療行為者…「要医療」</t>
  </si>
  <si>
    <t xml:space="preserve"> ・重症心身障害者…「重心」</t>
  </si>
  <si>
    <t xml:space="preserve"> ・行動援護者…「行動」</t>
  </si>
  <si>
    <t xml:space="preserve"> ・重度障害者…「重度」</t>
  </si>
  <si>
    <t>要医療</t>
  </si>
  <si>
    <t>重心</t>
  </si>
  <si>
    <t>行動</t>
  </si>
  <si>
    <t>重度</t>
  </si>
  <si>
    <t>単価</t>
  </si>
  <si>
    <t>区分</t>
  </si>
  <si>
    <t>茨木市重度重複障害者等支援事業実績報告書</t>
  </si>
  <si>
    <t>２７１４２００＊＊＊</t>
  </si>
  <si>
    <t>○○○事業所</t>
  </si>
  <si>
    <t>日</t>
  </si>
  <si>
    <t>土</t>
  </si>
  <si>
    <t>10000*****</t>
  </si>
  <si>
    <t>11000*****</t>
  </si>
  <si>
    <t>△△　△△</t>
  </si>
  <si>
    <t>□□　□□□</t>
  </si>
  <si>
    <t>○</t>
  </si>
  <si>
    <t>重心</t>
  </si>
  <si>
    <t>重度</t>
  </si>
  <si>
    <t>（　　１枚のうちの　１枚目　　）</t>
  </si>
  <si>
    <t>（　　　枚のうちの　　枚目　　）</t>
  </si>
  <si>
    <t>◎◎　◎◎</t>
  </si>
  <si>
    <t>○</t>
  </si>
  <si>
    <t>茨木市重度重複障害者等支援事業　補助金交付内訳書</t>
  </si>
  <si>
    <t>当月請求額</t>
  </si>
  <si>
    <t>補助対象要件の区分</t>
  </si>
  <si>
    <t>行動援護者</t>
  </si>
  <si>
    <t>重度障害者</t>
  </si>
  <si>
    <t>補助金請求額</t>
  </si>
  <si>
    <t>補助金額単価</t>
  </si>
  <si>
    <t>当月対象利用者数</t>
  </si>
  <si>
    <t>合計請求額　　　</t>
  </si>
  <si>
    <t>延べ利用日数</t>
  </si>
  <si>
    <t>110001****</t>
  </si>
  <si>
    <t>２７１４２００＊＊＊</t>
  </si>
  <si>
    <t>○○事業所</t>
  </si>
  <si>
    <t>100001****</t>
  </si>
  <si>
    <t>▽▽　▽▽</t>
  </si>
  <si>
    <t>土</t>
  </si>
  <si>
    <t>日</t>
  </si>
  <si>
    <t>月</t>
  </si>
  <si>
    <t>火</t>
  </si>
  <si>
    <t>水</t>
  </si>
  <si>
    <t>木</t>
  </si>
  <si>
    <t>金</t>
  </si>
  <si>
    <t>令和○年○月分</t>
  </si>
  <si>
    <t>令和○年○月分</t>
  </si>
  <si>
    <t>短期入所</t>
  </si>
  <si>
    <t>生活介護</t>
  </si>
  <si>
    <t>要医療</t>
  </si>
  <si>
    <t>木</t>
  </si>
  <si>
    <t>金</t>
  </si>
  <si>
    <t>土</t>
  </si>
  <si>
    <t>月</t>
  </si>
  <si>
    <t>火</t>
  </si>
  <si>
    <t>水</t>
  </si>
  <si>
    <t>補助対象要件「行動」を確認して下さい</t>
  </si>
  <si>
    <t>生活介護</t>
  </si>
  <si>
    <t>○</t>
  </si>
  <si>
    <t>要医療行為者</t>
  </si>
  <si>
    <t>重度心身障害者</t>
  </si>
  <si>
    <t>当月対象利用者数</t>
  </si>
  <si>
    <t>令和　年　月分</t>
  </si>
  <si>
    <t>令和５年10月</t>
  </si>
  <si>
    <t>令和５年11月</t>
  </si>
  <si>
    <t>令和５年12月</t>
  </si>
  <si>
    <t>令和６年１月</t>
  </si>
  <si>
    <t>令和６年２月</t>
  </si>
  <si>
    <t>令和６年３月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</si>
</sst>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,000&quot;円&quot;"/>
    <numFmt numFmtId="179" formatCode="00&quot;円&quot;"/>
  </numFmts>
  <fonts count="7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ゴシック"/>
      <family val="3"/>
    </font>
    <font>
      <sz val="9"/>
      <color indexed="30"/>
      <name val="ＭＳ ゴシック"/>
      <family val="3"/>
    </font>
    <font>
      <sz val="9"/>
      <color indexed="10"/>
      <name val="ＭＳ ゴシック"/>
      <family val="3"/>
    </font>
    <font>
      <b/>
      <sz val="16"/>
      <color indexed="10"/>
      <name val="ＭＳ ゴシック"/>
      <family val="3"/>
    </font>
    <font>
      <b/>
      <sz val="18"/>
      <color indexed="10"/>
      <name val="ＭＳ ゴシック"/>
      <family val="3"/>
    </font>
    <font>
      <b/>
      <sz val="14"/>
      <color indexed="10"/>
      <name val="ＭＳ ゴシック"/>
      <family val="3"/>
    </font>
    <font>
      <sz val="14"/>
      <color indexed="8"/>
      <name val="ＭＳ Ｐゴシック"/>
      <family val="3"/>
    </font>
    <font>
      <sz val="20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name val="Meiryo UI"/>
      <family val="3"/>
    </font>
    <font>
      <sz val="14"/>
      <color indexed="8"/>
      <name val="Calibri"/>
      <family val="2"/>
    </font>
    <font>
      <sz val="24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4"/>
      <color indexed="8"/>
      <name val="Calibri"/>
      <family val="2"/>
    </font>
    <font>
      <b/>
      <sz val="20"/>
      <color indexed="10"/>
      <name val="Calibri"/>
      <family val="2"/>
    </font>
    <font>
      <b/>
      <sz val="20"/>
      <color indexed="10"/>
      <name val="ＭＳ Ｐゴシック"/>
      <family val="3"/>
    </font>
    <font>
      <sz val="11"/>
      <color indexed="8"/>
      <name val="Calibri"/>
      <family val="2"/>
    </font>
    <font>
      <b/>
      <sz val="18"/>
      <color indexed="8"/>
      <name val="ＭＳ Ｐゴシック"/>
      <family val="3"/>
    </font>
    <font>
      <b/>
      <sz val="18"/>
      <color indexed="8"/>
      <name val="Calibri"/>
      <family val="2"/>
    </font>
    <font>
      <b/>
      <sz val="18"/>
      <color indexed="10"/>
      <name val="ＭＳ Ｐゴシック"/>
      <family val="3"/>
    </font>
    <font>
      <b/>
      <sz val="18"/>
      <color indexed="10"/>
      <name val="Calibri"/>
      <family val="2"/>
    </font>
    <font>
      <sz val="14"/>
      <color indexed="10"/>
      <name val="ＭＳ Ｐゴシック"/>
      <family val="3"/>
    </font>
    <font>
      <sz val="14"/>
      <color indexed="10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ゴシック"/>
      <family val="3"/>
    </font>
    <font>
      <sz val="9"/>
      <color rgb="FF0070C0"/>
      <name val="ＭＳ ゴシック"/>
      <family val="3"/>
    </font>
    <font>
      <sz val="9"/>
      <color rgb="FFFF0000"/>
      <name val="ＭＳ ゴシック"/>
      <family val="3"/>
    </font>
    <font>
      <b/>
      <sz val="18"/>
      <color rgb="FFFF0000"/>
      <name val="ＭＳ ゴシック"/>
      <family val="3"/>
    </font>
    <font>
      <b/>
      <sz val="16"/>
      <color rgb="FFFF0000"/>
      <name val="ＭＳ ゴシック"/>
      <family val="3"/>
    </font>
    <font>
      <b/>
      <sz val="14"/>
      <color rgb="FFFF0000"/>
      <name val="ＭＳ ゴシック"/>
      <family val="3"/>
    </font>
    <font>
      <sz val="18"/>
      <color theme="1"/>
      <name val="Calibri"/>
      <family val="3"/>
    </font>
    <font>
      <sz val="12"/>
      <color theme="1"/>
      <name val="Calibri"/>
      <family val="3"/>
    </font>
    <font>
      <sz val="20"/>
      <color theme="1"/>
      <name val="Calibri"/>
      <family val="3"/>
    </font>
    <font>
      <sz val="14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ECFF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double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medium"/>
    </border>
    <border diagonalUp="1">
      <left style="double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 diagonalUp="1">
      <left style="thin"/>
      <right style="thin"/>
      <top style="thin"/>
      <bottom style="medium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thin"/>
      <top style="medium"/>
      <bottom style="thin"/>
      <diagonal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 diagonalUp="1">
      <left style="thin"/>
      <right style="thin"/>
      <top style="medium"/>
      <bottom>
        <color indexed="63"/>
      </bottom>
      <diagonal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2" fillId="0" borderId="0">
      <alignment vertical="center"/>
      <protection/>
    </xf>
    <xf numFmtId="0" fontId="65" fillId="32" borderId="0" applyNumberFormat="0" applyBorder="0" applyAlignment="0" applyProtection="0"/>
  </cellStyleXfs>
  <cellXfs count="262">
    <xf numFmtId="0" fontId="0" fillId="0" borderId="0" xfId="0" applyFont="1" applyAlignment="1">
      <alignment vertical="center"/>
    </xf>
    <xf numFmtId="0" fontId="4" fillId="0" borderId="0" xfId="60" applyFont="1">
      <alignment vertical="center"/>
      <protection/>
    </xf>
    <xf numFmtId="0" fontId="5" fillId="0" borderId="10" xfId="60" applyFont="1" applyBorder="1" applyAlignment="1">
      <alignment vertical="center" shrinkToFit="1"/>
      <protection/>
    </xf>
    <xf numFmtId="0" fontId="5" fillId="0" borderId="0" xfId="60" applyFont="1" applyAlignment="1">
      <alignment vertical="center" shrinkToFit="1"/>
      <protection/>
    </xf>
    <xf numFmtId="0" fontId="5" fillId="0" borderId="0" xfId="60" applyFont="1">
      <alignment vertical="center"/>
      <protection/>
    </xf>
    <xf numFmtId="0" fontId="6" fillId="0" borderId="0" xfId="60" applyFont="1">
      <alignment vertical="center"/>
      <protection/>
    </xf>
    <xf numFmtId="0" fontId="4" fillId="0" borderId="10" xfId="60" applyFont="1" applyBorder="1" applyAlignment="1">
      <alignment horizontal="center" vertical="center"/>
      <protection/>
    </xf>
    <xf numFmtId="0" fontId="66" fillId="33" borderId="11" xfId="0" applyFont="1" applyFill="1" applyBorder="1" applyAlignment="1">
      <alignment horizontal="center" vertical="center"/>
    </xf>
    <xf numFmtId="0" fontId="66" fillId="33" borderId="12" xfId="0" applyFont="1" applyFill="1" applyBorder="1" applyAlignment="1">
      <alignment horizontal="center" vertical="center"/>
    </xf>
    <xf numFmtId="0" fontId="7" fillId="0" borderId="0" xfId="60" applyFont="1" applyAlignment="1">
      <alignment horizontal="center" vertical="center" wrapText="1"/>
      <protection/>
    </xf>
    <xf numFmtId="0" fontId="5" fillId="0" borderId="10" xfId="60" applyFont="1" applyBorder="1" applyAlignment="1">
      <alignment horizontal="center" vertical="center" shrinkToFit="1"/>
      <protection/>
    </xf>
    <xf numFmtId="0" fontId="5" fillId="0" borderId="10" xfId="60" applyFont="1" applyBorder="1" applyAlignment="1">
      <alignment horizontal="center" vertical="center" wrapText="1" shrinkToFit="1"/>
      <protection/>
    </xf>
    <xf numFmtId="0" fontId="66" fillId="33" borderId="13" xfId="0" applyFont="1" applyFill="1" applyBorder="1" applyAlignment="1">
      <alignment horizontal="center" vertical="center"/>
    </xf>
    <xf numFmtId="0" fontId="66" fillId="33" borderId="14" xfId="0" applyFont="1" applyFill="1" applyBorder="1" applyAlignment="1">
      <alignment horizontal="center" vertical="center"/>
    </xf>
    <xf numFmtId="0" fontId="7" fillId="0" borderId="15" xfId="60" applyFont="1" applyBorder="1" applyAlignment="1">
      <alignment horizontal="center" vertical="center" wrapText="1"/>
      <protection/>
    </xf>
    <xf numFmtId="0" fontId="5" fillId="0" borderId="10" xfId="60" applyFont="1" applyFill="1" applyBorder="1" applyAlignment="1">
      <alignment horizontal="center" vertical="center" wrapText="1" shrinkToFit="1"/>
      <protection/>
    </xf>
    <xf numFmtId="0" fontId="5" fillId="0" borderId="14" xfId="60" applyFont="1" applyFill="1" applyBorder="1" applyAlignment="1">
      <alignment horizontal="center" vertical="center" wrapText="1" shrinkToFit="1"/>
      <protection/>
    </xf>
    <xf numFmtId="0" fontId="7" fillId="0" borderId="16" xfId="60" applyFont="1" applyBorder="1" applyAlignment="1">
      <alignment horizontal="center" vertical="center" wrapText="1"/>
      <protection/>
    </xf>
    <xf numFmtId="0" fontId="5" fillId="34" borderId="17" xfId="60" applyFont="1" applyFill="1" applyBorder="1" applyAlignment="1">
      <alignment vertical="center" shrinkToFit="1"/>
      <protection/>
    </xf>
    <xf numFmtId="0" fontId="5" fillId="34" borderId="18" xfId="60" applyFont="1" applyFill="1" applyBorder="1" applyAlignment="1">
      <alignment vertical="center" shrinkToFit="1"/>
      <protection/>
    </xf>
    <xf numFmtId="0" fontId="5" fillId="0" borderId="13" xfId="60" applyFont="1" applyBorder="1" applyAlignment="1">
      <alignment horizontal="center" vertical="center" wrapText="1" shrinkToFit="1"/>
      <protection/>
    </xf>
    <xf numFmtId="0" fontId="5" fillId="0" borderId="14" xfId="60" applyFont="1" applyBorder="1" applyAlignment="1">
      <alignment horizontal="center" vertical="center" wrapText="1" shrinkToFit="1"/>
      <protection/>
    </xf>
    <xf numFmtId="0" fontId="5" fillId="0" borderId="14" xfId="60" applyNumberFormat="1" applyFont="1" applyBorder="1" applyAlignment="1">
      <alignment horizontal="center" vertical="center" wrapText="1" shrinkToFit="1"/>
      <protection/>
    </xf>
    <xf numFmtId="0" fontId="5" fillId="0" borderId="14" xfId="60" applyFont="1" applyBorder="1" applyAlignment="1">
      <alignment horizontal="center" vertical="center" shrinkToFit="1"/>
      <protection/>
    </xf>
    <xf numFmtId="0" fontId="5" fillId="0" borderId="19" xfId="60" applyFont="1" applyBorder="1" applyAlignment="1">
      <alignment horizontal="center" vertical="center" wrapText="1" shrinkToFit="1"/>
      <protection/>
    </xf>
    <xf numFmtId="0" fontId="6" fillId="0" borderId="10" xfId="60" applyFont="1" applyBorder="1" applyAlignment="1">
      <alignment horizontal="left" vertical="center"/>
      <protection/>
    </xf>
    <xf numFmtId="0" fontId="6" fillId="0" borderId="10" xfId="60" applyFont="1" applyBorder="1">
      <alignment vertical="center"/>
      <protection/>
    </xf>
    <xf numFmtId="0" fontId="6" fillId="0" borderId="10" xfId="60" applyFont="1" applyBorder="1" applyAlignment="1">
      <alignment horizontal="left" vertical="center" wrapText="1"/>
      <protection/>
    </xf>
    <xf numFmtId="0" fontId="6" fillId="0" borderId="10" xfId="60" applyFont="1" applyBorder="1" applyAlignment="1">
      <alignment vertical="center" wrapText="1"/>
      <protection/>
    </xf>
    <xf numFmtId="177" fontId="5" fillId="34" borderId="14" xfId="60" applyNumberFormat="1" applyFont="1" applyFill="1" applyBorder="1" applyAlignment="1">
      <alignment vertical="center" shrinkToFit="1"/>
      <protection/>
    </xf>
    <xf numFmtId="177" fontId="5" fillId="34" borderId="10" xfId="60" applyNumberFormat="1" applyFont="1" applyFill="1" applyBorder="1">
      <alignment vertical="center"/>
      <protection/>
    </xf>
    <xf numFmtId="0" fontId="66" fillId="34" borderId="12" xfId="0" applyFont="1" applyFill="1" applyBorder="1" applyAlignment="1">
      <alignment horizontal="center" vertical="center"/>
    </xf>
    <xf numFmtId="0" fontId="7" fillId="34" borderId="20" xfId="60" applyFont="1" applyFill="1" applyBorder="1" applyAlignment="1">
      <alignment horizontal="center" vertical="center" wrapText="1"/>
      <protection/>
    </xf>
    <xf numFmtId="0" fontId="7" fillId="34" borderId="21" xfId="60" applyFont="1" applyFill="1" applyBorder="1" applyAlignment="1">
      <alignment horizontal="center" vertical="center" wrapText="1"/>
      <protection/>
    </xf>
    <xf numFmtId="0" fontId="5" fillId="0" borderId="14" xfId="60" applyFont="1" applyBorder="1" applyAlignment="1">
      <alignment horizontal="right" vertical="center" shrinkToFit="1"/>
      <protection/>
    </xf>
    <xf numFmtId="0" fontId="5" fillId="0" borderId="10" xfId="60" applyFont="1" applyBorder="1" applyAlignment="1">
      <alignment horizontal="right" vertical="center" shrinkToFit="1"/>
      <protection/>
    </xf>
    <xf numFmtId="0" fontId="4" fillId="0" borderId="0" xfId="60" applyFont="1" applyBorder="1" applyAlignment="1">
      <alignment vertical="center"/>
      <protection/>
    </xf>
    <xf numFmtId="0" fontId="5" fillId="34" borderId="14" xfId="60" applyFont="1" applyFill="1" applyBorder="1" applyAlignment="1">
      <alignment vertical="center" shrinkToFit="1"/>
      <protection/>
    </xf>
    <xf numFmtId="0" fontId="5" fillId="34" borderId="10" xfId="60" applyFont="1" applyFill="1" applyBorder="1" applyAlignment="1">
      <alignment vertical="center" shrinkToFit="1"/>
      <protection/>
    </xf>
    <xf numFmtId="0" fontId="5" fillId="34" borderId="22" xfId="60" applyFont="1" applyFill="1" applyBorder="1">
      <alignment vertical="center"/>
      <protection/>
    </xf>
    <xf numFmtId="0" fontId="5" fillId="34" borderId="23" xfId="60" applyFont="1" applyFill="1" applyBorder="1">
      <alignment vertical="center"/>
      <protection/>
    </xf>
    <xf numFmtId="0" fontId="5" fillId="34" borderId="23" xfId="60" applyFont="1" applyFill="1" applyBorder="1" applyAlignment="1">
      <alignment horizontal="center" vertical="center"/>
      <protection/>
    </xf>
    <xf numFmtId="177" fontId="5" fillId="34" borderId="23" xfId="60" applyNumberFormat="1" applyFont="1" applyFill="1" applyBorder="1">
      <alignment vertical="center"/>
      <protection/>
    </xf>
    <xf numFmtId="0" fontId="5" fillId="0" borderId="0" xfId="60" applyFont="1" applyProtection="1">
      <alignment vertical="center"/>
      <protection locked="0"/>
    </xf>
    <xf numFmtId="0" fontId="4" fillId="0" borderId="0" xfId="60" applyFont="1" applyProtection="1">
      <alignment vertical="center"/>
      <protection locked="0"/>
    </xf>
    <xf numFmtId="0" fontId="6" fillId="0" borderId="0" xfId="60" applyFont="1" applyProtection="1">
      <alignment vertical="center"/>
      <protection locked="0"/>
    </xf>
    <xf numFmtId="0" fontId="7" fillId="0" borderId="0" xfId="60" applyFont="1" applyAlignment="1" applyProtection="1">
      <alignment horizontal="center" vertical="center" wrapText="1"/>
      <protection locked="0"/>
    </xf>
    <xf numFmtId="0" fontId="5" fillId="0" borderId="14" xfId="60" applyFont="1" applyBorder="1" applyAlignment="1" applyProtection="1">
      <alignment vertical="center" shrinkToFit="1"/>
      <protection locked="0"/>
    </xf>
    <xf numFmtId="0" fontId="5" fillId="0" borderId="14" xfId="60" applyFont="1" applyBorder="1" applyAlignment="1" applyProtection="1">
      <alignment horizontal="center" vertical="center" wrapText="1" shrinkToFit="1"/>
      <protection locked="0"/>
    </xf>
    <xf numFmtId="0" fontId="5" fillId="0" borderId="14" xfId="60" applyFont="1" applyBorder="1" applyAlignment="1" applyProtection="1">
      <alignment horizontal="center" vertical="center" shrinkToFit="1"/>
      <protection locked="0"/>
    </xf>
    <xf numFmtId="0" fontId="5" fillId="0" borderId="0" xfId="60" applyFont="1" applyAlignment="1" applyProtection="1">
      <alignment vertical="center" shrinkToFit="1"/>
      <protection locked="0"/>
    </xf>
    <xf numFmtId="0" fontId="5" fillId="0" borderId="10" xfId="60" applyFont="1" applyBorder="1" applyAlignment="1" applyProtection="1">
      <alignment vertical="center" shrinkToFit="1"/>
      <protection locked="0"/>
    </xf>
    <xf numFmtId="0" fontId="5" fillId="0" borderId="23" xfId="60" applyFont="1" applyBorder="1" applyProtection="1">
      <alignment vertical="center"/>
      <protection locked="0"/>
    </xf>
    <xf numFmtId="0" fontId="5" fillId="0" borderId="23" xfId="60" applyFont="1" applyFill="1" applyBorder="1" applyAlignment="1" applyProtection="1">
      <alignment horizontal="center" vertical="center"/>
      <protection locked="0"/>
    </xf>
    <xf numFmtId="0" fontId="5" fillId="0" borderId="23" xfId="60" applyFont="1" applyBorder="1" applyProtection="1">
      <alignment vertical="center"/>
      <protection/>
    </xf>
    <xf numFmtId="0" fontId="7" fillId="6" borderId="17" xfId="60" applyFont="1" applyFill="1" applyBorder="1" applyAlignment="1" applyProtection="1">
      <alignment horizontal="center" vertical="center" wrapText="1"/>
      <protection locked="0"/>
    </xf>
    <xf numFmtId="0" fontId="66" fillId="6" borderId="24" xfId="0" applyFont="1" applyFill="1" applyBorder="1" applyAlignment="1" applyProtection="1">
      <alignment horizontal="center" vertical="center"/>
      <protection locked="0"/>
    </xf>
    <xf numFmtId="0" fontId="66" fillId="6" borderId="14" xfId="0" applyFont="1" applyFill="1" applyBorder="1" applyAlignment="1" applyProtection="1">
      <alignment horizontal="center" vertical="center"/>
      <protection locked="0"/>
    </xf>
    <xf numFmtId="0" fontId="66" fillId="6" borderId="11" xfId="0" applyFont="1" applyFill="1" applyBorder="1" applyAlignment="1" applyProtection="1">
      <alignment horizontal="center" vertical="center"/>
      <protection locked="0"/>
    </xf>
    <xf numFmtId="0" fontId="66" fillId="6" borderId="12" xfId="0" applyFont="1" applyFill="1" applyBorder="1" applyAlignment="1" applyProtection="1">
      <alignment horizontal="center" vertical="center"/>
      <protection locked="0"/>
    </xf>
    <xf numFmtId="0" fontId="7" fillId="6" borderId="25" xfId="60" applyFont="1" applyFill="1" applyBorder="1" applyAlignment="1" applyProtection="1">
      <alignment horizontal="center" vertical="center" wrapText="1"/>
      <protection locked="0"/>
    </xf>
    <xf numFmtId="0" fontId="5" fillId="6" borderId="17" xfId="60" applyFont="1" applyFill="1" applyBorder="1" applyAlignment="1" applyProtection="1">
      <alignment vertical="center" shrinkToFit="1"/>
      <protection/>
    </xf>
    <xf numFmtId="0" fontId="5" fillId="6" borderId="18" xfId="60" applyFont="1" applyFill="1" applyBorder="1" applyAlignment="1" applyProtection="1">
      <alignment vertical="center" shrinkToFit="1"/>
      <protection/>
    </xf>
    <xf numFmtId="177" fontId="5" fillId="6" borderId="14" xfId="60" applyNumberFormat="1" applyFont="1" applyFill="1" applyBorder="1" applyAlignment="1" applyProtection="1">
      <alignment vertical="center" shrinkToFit="1"/>
      <protection/>
    </xf>
    <xf numFmtId="0" fontId="7" fillId="2" borderId="15" xfId="60" applyFont="1" applyFill="1" applyBorder="1" applyAlignment="1" applyProtection="1">
      <alignment horizontal="center" vertical="center" wrapText="1"/>
      <protection locked="0"/>
    </xf>
    <xf numFmtId="0" fontId="67" fillId="2" borderId="15" xfId="60" applyFont="1" applyFill="1" applyBorder="1" applyAlignment="1" applyProtection="1">
      <alignment horizontal="center" vertical="center" wrapText="1"/>
      <protection locked="0"/>
    </xf>
    <xf numFmtId="0" fontId="68" fillId="2" borderId="15" xfId="60" applyFont="1" applyFill="1" applyBorder="1" applyAlignment="1" applyProtection="1">
      <alignment horizontal="center" vertical="center" wrapText="1"/>
      <protection locked="0"/>
    </xf>
    <xf numFmtId="0" fontId="7" fillId="2" borderId="26" xfId="60" applyFont="1" applyFill="1" applyBorder="1" applyAlignment="1" applyProtection="1">
      <alignment horizontal="center" vertical="center" wrapText="1"/>
      <protection locked="0"/>
    </xf>
    <xf numFmtId="177" fontId="5" fillId="0" borderId="23" xfId="60" applyNumberFormat="1" applyFont="1" applyBorder="1" applyProtection="1">
      <alignment vertical="center"/>
      <protection locked="0"/>
    </xf>
    <xf numFmtId="0" fontId="4" fillId="0" borderId="10" xfId="60" applyFont="1" applyBorder="1" applyAlignment="1" applyProtection="1">
      <alignment horizontal="center" vertical="center"/>
      <protection/>
    </xf>
    <xf numFmtId="0" fontId="6" fillId="0" borderId="10" xfId="60" applyFont="1" applyBorder="1" applyAlignment="1" applyProtection="1">
      <alignment horizontal="left" vertical="center"/>
      <protection/>
    </xf>
    <xf numFmtId="0" fontId="6" fillId="0" borderId="10" xfId="60" applyFont="1" applyBorder="1" applyProtection="1">
      <alignment vertical="center"/>
      <protection/>
    </xf>
    <xf numFmtId="0" fontId="6" fillId="0" borderId="10" xfId="60" applyFont="1" applyBorder="1" applyAlignment="1" applyProtection="1">
      <alignment horizontal="left" vertical="center" wrapText="1"/>
      <protection/>
    </xf>
    <xf numFmtId="0" fontId="6" fillId="0" borderId="10" xfId="60" applyFont="1" applyBorder="1" applyAlignment="1" applyProtection="1">
      <alignment vertical="center" wrapText="1"/>
      <protection/>
    </xf>
    <xf numFmtId="0" fontId="5" fillId="0" borderId="27" xfId="60" applyFont="1" applyBorder="1" applyAlignment="1" applyProtection="1">
      <alignment horizontal="center" vertical="center" wrapText="1" shrinkToFit="1"/>
      <protection locked="0"/>
    </xf>
    <xf numFmtId="0" fontId="5" fillId="0" borderId="24" xfId="60" applyFont="1" applyBorder="1" applyAlignment="1" applyProtection="1">
      <alignment horizontal="center" vertical="center" wrapText="1" shrinkToFit="1"/>
      <protection locked="0"/>
    </xf>
    <xf numFmtId="0" fontId="7" fillId="0" borderId="10" xfId="60" applyFont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vertical="center"/>
    </xf>
    <xf numFmtId="0" fontId="5" fillId="0" borderId="10" xfId="60" applyFont="1" applyBorder="1" applyAlignment="1" applyProtection="1">
      <alignment horizontal="center" vertical="center"/>
      <protection/>
    </xf>
    <xf numFmtId="0" fontId="5" fillId="0" borderId="10" xfId="60" applyFont="1" applyBorder="1" applyProtection="1">
      <alignment vertical="center"/>
      <protection/>
    </xf>
    <xf numFmtId="177" fontId="5" fillId="6" borderId="18" xfId="60" applyNumberFormat="1" applyFont="1" applyFill="1" applyBorder="1" applyProtection="1">
      <alignment vertical="center"/>
      <protection/>
    </xf>
    <xf numFmtId="0" fontId="5" fillId="0" borderId="10" xfId="60" applyFont="1" applyBorder="1" applyProtection="1">
      <alignment vertical="center"/>
      <protection locked="0"/>
    </xf>
    <xf numFmtId="0" fontId="7" fillId="0" borderId="0" xfId="60" applyFont="1" applyBorder="1" applyAlignment="1" applyProtection="1">
      <alignment horizontal="center" vertical="center" wrapText="1"/>
      <protection locked="0"/>
    </xf>
    <xf numFmtId="0" fontId="5" fillId="0" borderId="28" xfId="60" applyFont="1" applyBorder="1" applyAlignment="1" applyProtection="1">
      <alignment horizontal="center" vertical="center" wrapText="1" shrinkToFit="1"/>
      <protection locked="0"/>
    </xf>
    <xf numFmtId="0" fontId="69" fillId="0" borderId="0" xfId="60" applyFont="1" applyAlignment="1" applyProtection="1">
      <alignment horizontal="center" vertical="center"/>
      <protection locked="0"/>
    </xf>
    <xf numFmtId="0" fontId="66" fillId="6" borderId="29" xfId="0" applyFont="1" applyFill="1" applyBorder="1" applyAlignment="1" applyProtection="1">
      <alignment horizontal="center" vertical="center" wrapText="1"/>
      <protection locked="0"/>
    </xf>
    <xf numFmtId="0" fontId="66" fillId="6" borderId="30" xfId="0" applyFont="1" applyFill="1" applyBorder="1" applyAlignment="1" applyProtection="1">
      <alignment horizontal="center" vertical="center"/>
      <protection locked="0"/>
    </xf>
    <xf numFmtId="0" fontId="7" fillId="6" borderId="24" xfId="60" applyFont="1" applyFill="1" applyBorder="1" applyAlignment="1" applyProtection="1">
      <alignment horizontal="center" vertical="center" wrapText="1"/>
      <protection locked="0"/>
    </xf>
    <xf numFmtId="0" fontId="7" fillId="6" borderId="15" xfId="60" applyFont="1" applyFill="1" applyBorder="1" applyAlignment="1" applyProtection="1">
      <alignment horizontal="center" vertical="center" wrapText="1"/>
      <protection locked="0"/>
    </xf>
    <xf numFmtId="0" fontId="7" fillId="6" borderId="31" xfId="60" applyFont="1" applyFill="1" applyBorder="1" applyAlignment="1" applyProtection="1">
      <alignment horizontal="center" vertical="center" wrapText="1"/>
      <protection locked="0"/>
    </xf>
    <xf numFmtId="0" fontId="7" fillId="6" borderId="32" xfId="60" applyFont="1" applyFill="1" applyBorder="1" applyAlignment="1" applyProtection="1">
      <alignment horizontal="center" vertical="center" wrapText="1"/>
      <protection locked="0"/>
    </xf>
    <xf numFmtId="0" fontId="5" fillId="0" borderId="18" xfId="60" applyFont="1" applyBorder="1" applyAlignment="1" applyProtection="1">
      <alignment horizontal="center" vertical="center"/>
      <protection locked="0"/>
    </xf>
    <xf numFmtId="0" fontId="5" fillId="0" borderId="33" xfId="60" applyFont="1" applyBorder="1" applyAlignment="1" applyProtection="1">
      <alignment horizontal="center" vertical="center"/>
      <protection locked="0"/>
    </xf>
    <xf numFmtId="0" fontId="4" fillId="0" borderId="34" xfId="60" applyFont="1" applyBorder="1" applyAlignment="1" applyProtection="1">
      <alignment horizontal="center" vertical="center"/>
      <protection locked="0"/>
    </xf>
    <xf numFmtId="0" fontId="4" fillId="0" borderId="10" xfId="60" applyFont="1" applyBorder="1" applyAlignment="1" applyProtection="1">
      <alignment horizontal="center" vertical="center"/>
      <protection locked="0"/>
    </xf>
    <xf numFmtId="0" fontId="4" fillId="0" borderId="35" xfId="60" applyFont="1" applyBorder="1" applyAlignment="1" applyProtection="1">
      <alignment horizontal="center" vertical="center"/>
      <protection locked="0"/>
    </xf>
    <xf numFmtId="0" fontId="4" fillId="0" borderId="36" xfId="60" applyFont="1" applyBorder="1" applyAlignment="1" applyProtection="1">
      <alignment horizontal="center" vertical="center"/>
      <protection locked="0"/>
    </xf>
    <xf numFmtId="0" fontId="4" fillId="0" borderId="15" xfId="60" applyFont="1" applyBorder="1" applyAlignment="1" applyProtection="1">
      <alignment horizontal="center" vertical="center"/>
      <protection locked="0"/>
    </xf>
    <xf numFmtId="0" fontId="4" fillId="0" borderId="32" xfId="60" applyFont="1" applyBorder="1" applyAlignment="1" applyProtection="1">
      <alignment horizontal="center" vertical="center"/>
      <protection locked="0"/>
    </xf>
    <xf numFmtId="0" fontId="5" fillId="0" borderId="18" xfId="60" applyFont="1" applyBorder="1" applyAlignment="1" applyProtection="1">
      <alignment horizontal="center" vertical="center" shrinkToFit="1"/>
      <protection locked="0"/>
    </xf>
    <xf numFmtId="0" fontId="5" fillId="0" borderId="33" xfId="60" applyFont="1" applyBorder="1" applyAlignment="1" applyProtection="1">
      <alignment horizontal="center" vertical="center" shrinkToFit="1"/>
      <protection locked="0"/>
    </xf>
    <xf numFmtId="0" fontId="4" fillId="0" borderId="37" xfId="60" applyFont="1" applyBorder="1" applyAlignment="1" applyProtection="1">
      <alignment horizontal="distributed" vertical="center"/>
      <protection locked="0"/>
    </xf>
    <xf numFmtId="0" fontId="4" fillId="0" borderId="24" xfId="60" applyFont="1" applyBorder="1" applyAlignment="1" applyProtection="1">
      <alignment horizontal="distributed" vertical="center"/>
      <protection locked="0"/>
    </xf>
    <xf numFmtId="0" fontId="4" fillId="0" borderId="38" xfId="60" applyFont="1" applyBorder="1" applyAlignment="1" applyProtection="1">
      <alignment horizontal="distributed" vertical="center"/>
      <protection locked="0"/>
    </xf>
    <xf numFmtId="0" fontId="4" fillId="0" borderId="34" xfId="60" applyFont="1" applyBorder="1" applyAlignment="1" applyProtection="1">
      <alignment horizontal="distributed" vertical="center"/>
      <protection locked="0"/>
    </xf>
    <xf numFmtId="0" fontId="4" fillId="0" borderId="10" xfId="60" applyFont="1" applyBorder="1" applyAlignment="1" applyProtection="1">
      <alignment horizontal="distributed" vertical="center"/>
      <protection locked="0"/>
    </xf>
    <xf numFmtId="0" fontId="4" fillId="0" borderId="18" xfId="60" applyFont="1" applyBorder="1" applyAlignment="1" applyProtection="1">
      <alignment horizontal="distributed" vertical="center"/>
      <protection locked="0"/>
    </xf>
    <xf numFmtId="0" fontId="4" fillId="0" borderId="39" xfId="60" applyFont="1" applyBorder="1" applyAlignment="1" applyProtection="1">
      <alignment horizontal="distributed" vertical="center"/>
      <protection locked="0"/>
    </xf>
    <xf numFmtId="0" fontId="4" fillId="0" borderId="40" xfId="60" applyFont="1" applyBorder="1" applyAlignment="1" applyProtection="1">
      <alignment horizontal="distributed" vertical="center"/>
      <protection locked="0"/>
    </xf>
    <xf numFmtId="0" fontId="4" fillId="0" borderId="41" xfId="60" applyFont="1" applyBorder="1" applyAlignment="1" applyProtection="1">
      <alignment horizontal="distributed" vertical="center"/>
      <protection locked="0"/>
    </xf>
    <xf numFmtId="0" fontId="5" fillId="0" borderId="17" xfId="60" applyFont="1" applyBorder="1" applyAlignment="1" applyProtection="1">
      <alignment horizontal="center" vertical="center" shrinkToFit="1"/>
      <protection locked="0"/>
    </xf>
    <xf numFmtId="0" fontId="5" fillId="0" borderId="42" xfId="60" applyFont="1" applyBorder="1" applyAlignment="1" applyProtection="1">
      <alignment horizontal="center" vertical="center" shrinkToFit="1"/>
      <protection locked="0"/>
    </xf>
    <xf numFmtId="0" fontId="4" fillId="6" borderId="43" xfId="60" applyFont="1" applyFill="1" applyBorder="1" applyAlignment="1" applyProtection="1">
      <alignment horizontal="center" vertical="center"/>
      <protection locked="0"/>
    </xf>
    <xf numFmtId="0" fontId="4" fillId="6" borderId="44" xfId="60" applyFont="1" applyFill="1" applyBorder="1" applyAlignment="1" applyProtection="1">
      <alignment horizontal="center" vertical="center"/>
      <protection locked="0"/>
    </xf>
    <xf numFmtId="0" fontId="4" fillId="6" borderId="45" xfId="60" applyFont="1" applyFill="1" applyBorder="1" applyAlignment="1" applyProtection="1">
      <alignment horizontal="center" vertical="center"/>
      <protection locked="0"/>
    </xf>
    <xf numFmtId="0" fontId="70" fillId="0" borderId="0" xfId="60" applyFont="1" applyAlignment="1" applyProtection="1">
      <alignment horizontal="center" vertical="center"/>
      <protection/>
    </xf>
    <xf numFmtId="0" fontId="5" fillId="0" borderId="46" xfId="60" applyFont="1" applyBorder="1" applyAlignment="1" applyProtection="1">
      <alignment horizontal="center" vertical="center"/>
      <protection locked="0"/>
    </xf>
    <xf numFmtId="0" fontId="8" fillId="0" borderId="0" xfId="60" applyFont="1" applyAlignment="1" applyProtection="1">
      <alignment horizontal="center" vertical="center"/>
      <protection locked="0"/>
    </xf>
    <xf numFmtId="0" fontId="7" fillId="0" borderId="47" xfId="60" applyFont="1" applyBorder="1" applyAlignment="1" applyProtection="1">
      <alignment horizontal="center" vertical="center" wrapText="1"/>
      <protection locked="0"/>
    </xf>
    <xf numFmtId="0" fontId="7" fillId="0" borderId="48" xfId="60" applyFont="1" applyBorder="1" applyAlignment="1" applyProtection="1">
      <alignment horizontal="center" vertical="center" wrapText="1"/>
      <protection locked="0"/>
    </xf>
    <xf numFmtId="0" fontId="7" fillId="6" borderId="12" xfId="60" applyFont="1" applyFill="1" applyBorder="1" applyAlignment="1" applyProtection="1">
      <alignment horizontal="center" vertical="center" shrinkToFit="1"/>
      <protection locked="0"/>
    </xf>
    <xf numFmtId="0" fontId="7" fillId="6" borderId="49" xfId="60" applyFont="1" applyFill="1" applyBorder="1" applyAlignment="1" applyProtection="1">
      <alignment horizontal="center" vertical="center" shrinkToFit="1"/>
      <protection locked="0"/>
    </xf>
    <xf numFmtId="0" fontId="5" fillId="0" borderId="50" xfId="60" applyFont="1" applyBorder="1" applyAlignment="1" applyProtection="1">
      <alignment horizontal="center" vertical="center" shrinkToFit="1"/>
      <protection locked="0"/>
    </xf>
    <xf numFmtId="0" fontId="5" fillId="0" borderId="18" xfId="60" applyFont="1" applyBorder="1" applyAlignment="1">
      <alignment horizontal="center" vertical="center" shrinkToFit="1"/>
      <protection/>
    </xf>
    <xf numFmtId="0" fontId="5" fillId="0" borderId="33" xfId="60" applyFont="1" applyBorder="1" applyAlignment="1">
      <alignment horizontal="center" vertical="center" shrinkToFit="1"/>
      <protection/>
    </xf>
    <xf numFmtId="0" fontId="5" fillId="34" borderId="18" xfId="60" applyFont="1" applyFill="1" applyBorder="1" applyAlignment="1">
      <alignment horizontal="center" vertical="center"/>
      <protection/>
    </xf>
    <xf numFmtId="0" fontId="5" fillId="34" borderId="33" xfId="60" applyFont="1" applyFill="1" applyBorder="1" applyAlignment="1">
      <alignment horizontal="center" vertical="center"/>
      <protection/>
    </xf>
    <xf numFmtId="0" fontId="5" fillId="34" borderId="51" xfId="60" applyFont="1" applyFill="1" applyBorder="1" applyAlignment="1">
      <alignment horizontal="center" vertical="center"/>
      <protection/>
    </xf>
    <xf numFmtId="0" fontId="5" fillId="0" borderId="46" xfId="60" applyFont="1" applyBorder="1" applyAlignment="1">
      <alignment horizontal="center" vertical="center"/>
      <protection/>
    </xf>
    <xf numFmtId="0" fontId="7" fillId="34" borderId="24" xfId="60" applyFont="1" applyFill="1" applyBorder="1" applyAlignment="1">
      <alignment horizontal="center" vertical="center" wrapText="1"/>
      <protection/>
    </xf>
    <xf numFmtId="0" fontId="7" fillId="34" borderId="15" xfId="60" applyFont="1" applyFill="1" applyBorder="1" applyAlignment="1">
      <alignment horizontal="center" vertical="center" wrapText="1"/>
      <protection/>
    </xf>
    <xf numFmtId="0" fontId="7" fillId="34" borderId="31" xfId="60" applyFont="1" applyFill="1" applyBorder="1" applyAlignment="1">
      <alignment horizontal="center" vertical="center" wrapText="1"/>
      <protection/>
    </xf>
    <xf numFmtId="0" fontId="7" fillId="34" borderId="32" xfId="60" applyFont="1" applyFill="1" applyBorder="1" applyAlignment="1">
      <alignment horizontal="center" vertical="center" wrapText="1"/>
      <protection/>
    </xf>
    <xf numFmtId="0" fontId="5" fillId="0" borderId="17" xfId="60" applyFont="1" applyBorder="1" applyAlignment="1">
      <alignment horizontal="center" vertical="center" shrinkToFit="1"/>
      <protection/>
    </xf>
    <xf numFmtId="0" fontId="5" fillId="0" borderId="42" xfId="60" applyFont="1" applyBorder="1" applyAlignment="1">
      <alignment horizontal="center" vertical="center" shrinkToFit="1"/>
      <protection/>
    </xf>
    <xf numFmtId="0" fontId="4" fillId="34" borderId="39" xfId="60" applyFont="1" applyFill="1" applyBorder="1" applyAlignment="1">
      <alignment horizontal="distributed" vertical="center"/>
      <protection/>
    </xf>
    <xf numFmtId="0" fontId="4" fillId="34" borderId="40" xfId="60" applyFont="1" applyFill="1" applyBorder="1" applyAlignment="1">
      <alignment horizontal="distributed" vertical="center"/>
      <protection/>
    </xf>
    <xf numFmtId="0" fontId="4" fillId="34" borderId="41" xfId="60" applyFont="1" applyFill="1" applyBorder="1" applyAlignment="1">
      <alignment horizontal="distributed" vertical="center"/>
      <protection/>
    </xf>
    <xf numFmtId="0" fontId="9" fillId="0" borderId="36" xfId="60" applyFont="1" applyBorder="1" applyAlignment="1">
      <alignment horizontal="center" vertical="center"/>
      <protection/>
    </xf>
    <xf numFmtId="0" fontId="9" fillId="0" borderId="15" xfId="60" applyFont="1" applyBorder="1" applyAlignment="1">
      <alignment horizontal="center" vertical="center"/>
      <protection/>
    </xf>
    <xf numFmtId="0" fontId="9" fillId="0" borderId="32" xfId="60" applyFont="1" applyBorder="1" applyAlignment="1">
      <alignment horizontal="center" vertical="center"/>
      <protection/>
    </xf>
    <xf numFmtId="0" fontId="7" fillId="34" borderId="47" xfId="60" applyFont="1" applyFill="1" applyBorder="1" applyAlignment="1">
      <alignment horizontal="center" vertical="center" wrapText="1"/>
      <protection/>
    </xf>
    <xf numFmtId="0" fontId="7" fillId="34" borderId="48" xfId="60" applyFont="1" applyFill="1" applyBorder="1" applyAlignment="1">
      <alignment horizontal="center" vertical="center" wrapText="1"/>
      <protection/>
    </xf>
    <xf numFmtId="0" fontId="7" fillId="34" borderId="12" xfId="60" applyFont="1" applyFill="1" applyBorder="1" applyAlignment="1">
      <alignment horizontal="center" vertical="center" shrinkToFit="1"/>
      <protection/>
    </xf>
    <xf numFmtId="0" fontId="7" fillId="34" borderId="49" xfId="60" applyFont="1" applyFill="1" applyBorder="1" applyAlignment="1">
      <alignment horizontal="center" vertical="center" shrinkToFit="1"/>
      <protection/>
    </xf>
    <xf numFmtId="0" fontId="66" fillId="34" borderId="29" xfId="0" applyFont="1" applyFill="1" applyBorder="1" applyAlignment="1">
      <alignment horizontal="center" vertical="center" wrapText="1"/>
    </xf>
    <xf numFmtId="0" fontId="66" fillId="34" borderId="30" xfId="0" applyFont="1" applyFill="1" applyBorder="1" applyAlignment="1">
      <alignment horizontal="center" vertical="center"/>
    </xf>
    <xf numFmtId="0" fontId="8" fillId="0" borderId="0" xfId="60" applyFont="1" applyAlignment="1">
      <alignment horizontal="center" vertical="center"/>
      <protection/>
    </xf>
    <xf numFmtId="0" fontId="4" fillId="34" borderId="37" xfId="60" applyFont="1" applyFill="1" applyBorder="1" applyAlignment="1">
      <alignment horizontal="distributed" vertical="center"/>
      <protection/>
    </xf>
    <xf numFmtId="0" fontId="4" fillId="34" borderId="24" xfId="60" applyFont="1" applyFill="1" applyBorder="1" applyAlignment="1">
      <alignment horizontal="distributed" vertical="center"/>
      <protection/>
    </xf>
    <xf numFmtId="0" fontId="4" fillId="34" borderId="38" xfId="60" applyFont="1" applyFill="1" applyBorder="1" applyAlignment="1">
      <alignment horizontal="distributed" vertical="center"/>
      <protection/>
    </xf>
    <xf numFmtId="0" fontId="4" fillId="0" borderId="37" xfId="60" applyFont="1" applyBorder="1" applyAlignment="1">
      <alignment horizontal="center" vertical="center"/>
      <protection/>
    </xf>
    <xf numFmtId="0" fontId="4" fillId="0" borderId="24" xfId="60" applyFont="1" applyBorder="1" applyAlignment="1">
      <alignment horizontal="center" vertical="center"/>
      <protection/>
    </xf>
    <xf numFmtId="0" fontId="4" fillId="0" borderId="31" xfId="60" applyFont="1" applyBorder="1" applyAlignment="1">
      <alignment horizontal="center" vertical="center"/>
      <protection/>
    </xf>
    <xf numFmtId="0" fontId="4" fillId="34" borderId="34" xfId="60" applyFont="1" applyFill="1" applyBorder="1" applyAlignment="1">
      <alignment horizontal="distributed" vertical="center"/>
      <protection/>
    </xf>
    <xf numFmtId="0" fontId="4" fillId="34" borderId="10" xfId="60" applyFont="1" applyFill="1" applyBorder="1" applyAlignment="1">
      <alignment horizontal="distributed" vertical="center"/>
      <protection/>
    </xf>
    <xf numFmtId="0" fontId="4" fillId="34" borderId="18" xfId="60" applyFont="1" applyFill="1" applyBorder="1" applyAlignment="1">
      <alignment horizontal="distributed" vertical="center"/>
      <protection/>
    </xf>
    <xf numFmtId="0" fontId="4" fillId="0" borderId="34" xfId="60" applyFont="1" applyBorder="1" applyAlignment="1">
      <alignment horizontal="center" vertical="center"/>
      <protection/>
    </xf>
    <xf numFmtId="0" fontId="4" fillId="0" borderId="10" xfId="60" applyFont="1" applyBorder="1" applyAlignment="1">
      <alignment horizontal="center" vertical="center"/>
      <protection/>
    </xf>
    <xf numFmtId="0" fontId="4" fillId="0" borderId="35" xfId="60" applyFont="1" applyBorder="1" applyAlignment="1">
      <alignment horizontal="center" vertical="center"/>
      <protection/>
    </xf>
    <xf numFmtId="0" fontId="71" fillId="0" borderId="0" xfId="60" applyFont="1" applyAlignment="1">
      <alignment horizontal="left" vertical="center"/>
      <protection/>
    </xf>
    <xf numFmtId="0" fontId="72" fillId="0" borderId="0" xfId="0" applyFont="1" applyAlignment="1">
      <alignment horizontal="center" vertical="center"/>
    </xf>
    <xf numFmtId="0" fontId="4" fillId="34" borderId="31" xfId="60" applyFont="1" applyFill="1" applyBorder="1" applyAlignment="1">
      <alignment horizontal="distributed" vertical="center"/>
      <protection/>
    </xf>
    <xf numFmtId="0" fontId="4" fillId="34" borderId="43" xfId="60" applyFont="1" applyFill="1" applyBorder="1" applyAlignment="1">
      <alignment horizontal="center" vertical="center"/>
      <protection/>
    </xf>
    <xf numFmtId="0" fontId="4" fillId="34" borderId="44" xfId="60" applyFont="1" applyFill="1" applyBorder="1" applyAlignment="1">
      <alignment horizontal="center" vertical="center"/>
      <protection/>
    </xf>
    <xf numFmtId="0" fontId="4" fillId="34" borderId="45" xfId="60" applyFont="1" applyFill="1" applyBorder="1" applyAlignment="1">
      <alignment horizontal="center" vertical="center"/>
      <protection/>
    </xf>
    <xf numFmtId="0" fontId="73" fillId="34" borderId="52" xfId="0" applyFont="1" applyFill="1" applyBorder="1" applyAlignment="1">
      <alignment horizontal="center" vertical="center"/>
    </xf>
    <xf numFmtId="0" fontId="73" fillId="34" borderId="53" xfId="0" applyFont="1" applyFill="1" applyBorder="1" applyAlignment="1">
      <alignment horizontal="center" vertical="center"/>
    </xf>
    <xf numFmtId="0" fontId="73" fillId="34" borderId="54" xfId="0" applyFont="1" applyFill="1" applyBorder="1" applyAlignment="1">
      <alignment horizontal="center" vertical="center"/>
    </xf>
    <xf numFmtId="0" fontId="73" fillId="34" borderId="55" xfId="0" applyFont="1" applyFill="1" applyBorder="1" applyAlignment="1">
      <alignment horizontal="center" vertical="center"/>
    </xf>
    <xf numFmtId="0" fontId="73" fillId="34" borderId="42" xfId="0" applyFont="1" applyFill="1" applyBorder="1" applyAlignment="1">
      <alignment horizontal="center" vertical="center"/>
    </xf>
    <xf numFmtId="0" fontId="73" fillId="34" borderId="56" xfId="0" applyFont="1" applyFill="1" applyBorder="1" applyAlignment="1">
      <alignment horizontal="center" vertical="center"/>
    </xf>
    <xf numFmtId="0" fontId="4" fillId="34" borderId="35" xfId="60" applyFont="1" applyFill="1" applyBorder="1" applyAlignment="1">
      <alignment horizontal="distributed" vertical="center"/>
      <protection/>
    </xf>
    <xf numFmtId="0" fontId="4" fillId="34" borderId="57" xfId="60" applyFont="1" applyFill="1" applyBorder="1" applyAlignment="1">
      <alignment horizontal="center" vertical="center"/>
      <protection/>
    </xf>
    <xf numFmtId="0" fontId="4" fillId="34" borderId="33" xfId="60" applyFont="1" applyFill="1" applyBorder="1" applyAlignment="1">
      <alignment horizontal="center" vertical="center"/>
      <protection/>
    </xf>
    <xf numFmtId="0" fontId="4" fillId="34" borderId="58" xfId="60" applyFont="1" applyFill="1" applyBorder="1" applyAlignment="1">
      <alignment horizontal="center" vertical="center"/>
      <protection/>
    </xf>
    <xf numFmtId="177" fontId="74" fillId="34" borderId="59" xfId="0" applyNumberFormat="1" applyFont="1" applyFill="1" applyBorder="1" applyAlignment="1">
      <alignment vertical="center"/>
    </xf>
    <xf numFmtId="177" fontId="74" fillId="34" borderId="0" xfId="0" applyNumberFormat="1" applyFont="1" applyFill="1" applyBorder="1" applyAlignment="1">
      <alignment vertical="center"/>
    </xf>
    <xf numFmtId="177" fontId="74" fillId="34" borderId="60" xfId="0" applyNumberFormat="1" applyFont="1" applyFill="1" applyBorder="1" applyAlignment="1">
      <alignment vertical="center"/>
    </xf>
    <xf numFmtId="177" fontId="74" fillId="34" borderId="61" xfId="0" applyNumberFormat="1" applyFont="1" applyFill="1" applyBorder="1" applyAlignment="1">
      <alignment vertical="center"/>
    </xf>
    <xf numFmtId="178" fontId="72" fillId="34" borderId="46" xfId="0" applyNumberFormat="1" applyFont="1" applyFill="1" applyBorder="1" applyAlignment="1">
      <alignment horizontal="left" vertical="center"/>
    </xf>
    <xf numFmtId="0" fontId="72" fillId="34" borderId="62" xfId="0" applyFont="1" applyFill="1" applyBorder="1" applyAlignment="1">
      <alignment horizontal="left" vertical="center"/>
    </xf>
    <xf numFmtId="0" fontId="72" fillId="34" borderId="61" xfId="0" applyFont="1" applyFill="1" applyBorder="1" applyAlignment="1">
      <alignment horizontal="left" vertical="center"/>
    </xf>
    <xf numFmtId="0" fontId="72" fillId="34" borderId="63" xfId="0" applyFont="1" applyFill="1" applyBorder="1" applyAlignment="1">
      <alignment horizontal="left" vertical="center"/>
    </xf>
    <xf numFmtId="0" fontId="4" fillId="34" borderId="36" xfId="60" applyFont="1" applyFill="1" applyBorder="1" applyAlignment="1">
      <alignment horizontal="distributed" vertical="center"/>
      <protection/>
    </xf>
    <xf numFmtId="0" fontId="4" fillId="34" borderId="15" xfId="60" applyFont="1" applyFill="1" applyBorder="1" applyAlignment="1">
      <alignment horizontal="distributed" vertical="center"/>
      <protection/>
    </xf>
    <xf numFmtId="0" fontId="4" fillId="34" borderId="32" xfId="60" applyFont="1" applyFill="1" applyBorder="1" applyAlignment="1">
      <alignment horizontal="distributed" vertical="center"/>
      <protection/>
    </xf>
    <xf numFmtId="0" fontId="4" fillId="34" borderId="64" xfId="60" applyFont="1" applyFill="1" applyBorder="1" applyAlignment="1">
      <alignment horizontal="center" vertical="center"/>
      <protection/>
    </xf>
    <xf numFmtId="0" fontId="4" fillId="34" borderId="65" xfId="60" applyFont="1" applyFill="1" applyBorder="1" applyAlignment="1">
      <alignment horizontal="center" vertical="center"/>
      <protection/>
    </xf>
    <xf numFmtId="0" fontId="4" fillId="34" borderId="66" xfId="60" applyFont="1" applyFill="1" applyBorder="1" applyAlignment="1">
      <alignment horizontal="center" vertical="center"/>
      <protection/>
    </xf>
    <xf numFmtId="0" fontId="0" fillId="34" borderId="37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34" borderId="67" xfId="0" applyFill="1" applyBorder="1" applyAlignment="1">
      <alignment horizontal="center" vertical="center"/>
    </xf>
    <xf numFmtId="0" fontId="0" fillId="34" borderId="68" xfId="0" applyFill="1" applyBorder="1" applyAlignment="1">
      <alignment horizontal="center" vertical="center"/>
    </xf>
    <xf numFmtId="0" fontId="0" fillId="34" borderId="38" xfId="0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0" fontId="0" fillId="34" borderId="69" xfId="0" applyFill="1" applyBorder="1" applyAlignment="1">
      <alignment horizontal="center" vertical="center"/>
    </xf>
    <xf numFmtId="0" fontId="0" fillId="34" borderId="70" xfId="0" applyFill="1" applyBorder="1" applyAlignment="1">
      <alignment horizontal="center" vertical="center"/>
    </xf>
    <xf numFmtId="0" fontId="0" fillId="34" borderId="71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34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75" fillId="34" borderId="14" xfId="0" applyFont="1" applyFill="1" applyBorder="1" applyAlignment="1">
      <alignment horizontal="center" vertical="center"/>
    </xf>
    <xf numFmtId="0" fontId="75" fillId="34" borderId="10" xfId="0" applyFont="1" applyFill="1" applyBorder="1" applyAlignment="1">
      <alignment horizontal="center" vertical="center"/>
    </xf>
    <xf numFmtId="178" fontId="75" fillId="34" borderId="14" xfId="0" applyNumberFormat="1" applyFont="1" applyFill="1" applyBorder="1" applyAlignment="1">
      <alignment horizontal="center" vertical="center"/>
    </xf>
    <xf numFmtId="178" fontId="75" fillId="34" borderId="10" xfId="0" applyNumberFormat="1" applyFont="1" applyFill="1" applyBorder="1" applyAlignment="1">
      <alignment horizontal="center" vertical="center"/>
    </xf>
    <xf numFmtId="177" fontId="75" fillId="34" borderId="72" xfId="0" applyNumberFormat="1" applyFont="1" applyFill="1" applyBorder="1" applyAlignment="1">
      <alignment vertical="center"/>
    </xf>
    <xf numFmtId="177" fontId="75" fillId="34" borderId="73" xfId="0" applyNumberFormat="1" applyFont="1" applyFill="1" applyBorder="1" applyAlignment="1">
      <alignment vertical="center"/>
    </xf>
    <xf numFmtId="177" fontId="75" fillId="34" borderId="18" xfId="0" applyNumberFormat="1" applyFont="1" applyFill="1" applyBorder="1" applyAlignment="1">
      <alignment vertical="center"/>
    </xf>
    <xf numFmtId="177" fontId="75" fillId="34" borderId="33" xfId="0" applyNumberFormat="1" applyFont="1" applyFill="1" applyBorder="1" applyAlignment="1">
      <alignment vertical="center"/>
    </xf>
    <xf numFmtId="0" fontId="75" fillId="34" borderId="74" xfId="0" applyFont="1" applyFill="1" applyBorder="1" applyAlignment="1">
      <alignment horizontal="center" vertical="center"/>
    </xf>
    <xf numFmtId="0" fontId="75" fillId="34" borderId="56" xfId="0" applyFont="1" applyFill="1" applyBorder="1" applyAlignment="1">
      <alignment horizontal="center" vertical="center"/>
    </xf>
    <xf numFmtId="0" fontId="75" fillId="34" borderId="62" xfId="0" applyFont="1" applyFill="1" applyBorder="1" applyAlignment="1">
      <alignment horizontal="center" vertical="center"/>
    </xf>
    <xf numFmtId="0" fontId="0" fillId="34" borderId="75" xfId="0" applyFill="1" applyBorder="1" applyAlignment="1">
      <alignment horizontal="right" vertical="center"/>
    </xf>
    <xf numFmtId="0" fontId="0" fillId="34" borderId="46" xfId="0" applyFill="1" applyBorder="1" applyAlignment="1">
      <alignment horizontal="right" vertical="center"/>
    </xf>
    <xf numFmtId="0" fontId="0" fillId="34" borderId="76" xfId="0" applyFill="1" applyBorder="1" applyAlignment="1">
      <alignment horizontal="right" vertical="center"/>
    </xf>
    <xf numFmtId="0" fontId="0" fillId="34" borderId="60" xfId="0" applyFill="1" applyBorder="1" applyAlignment="1">
      <alignment horizontal="right" vertical="center"/>
    </xf>
    <xf numFmtId="0" fontId="0" fillId="34" borderId="61" xfId="0" applyFill="1" applyBorder="1" applyAlignment="1">
      <alignment horizontal="right" vertical="center"/>
    </xf>
    <xf numFmtId="0" fontId="0" fillId="34" borderId="77" xfId="0" applyFill="1" applyBorder="1" applyAlignment="1">
      <alignment horizontal="right" vertical="center"/>
    </xf>
    <xf numFmtId="177" fontId="75" fillId="34" borderId="41" xfId="0" applyNumberFormat="1" applyFont="1" applyFill="1" applyBorder="1" applyAlignment="1">
      <alignment vertical="center"/>
    </xf>
    <xf numFmtId="177" fontId="75" fillId="34" borderId="46" xfId="0" applyNumberFormat="1" applyFont="1" applyFill="1" applyBorder="1" applyAlignment="1">
      <alignment vertical="center"/>
    </xf>
    <xf numFmtId="177" fontId="75" fillId="34" borderId="30" xfId="0" applyNumberFormat="1" applyFont="1" applyFill="1" applyBorder="1" applyAlignment="1">
      <alignment vertical="center"/>
    </xf>
    <xf numFmtId="177" fontId="75" fillId="34" borderId="61" xfId="0" applyNumberFormat="1" applyFont="1" applyFill="1" applyBorder="1" applyAlignment="1">
      <alignment vertical="center"/>
    </xf>
    <xf numFmtId="178" fontId="75" fillId="34" borderId="62" xfId="0" applyNumberFormat="1" applyFont="1" applyFill="1" applyBorder="1" applyAlignment="1">
      <alignment horizontal="center" vertical="center"/>
    </xf>
    <xf numFmtId="178" fontId="75" fillId="34" borderId="63" xfId="0" applyNumberFormat="1" applyFont="1" applyFill="1" applyBorder="1" applyAlignment="1">
      <alignment horizontal="center" vertical="center"/>
    </xf>
    <xf numFmtId="179" fontId="75" fillId="34" borderId="10" xfId="0" applyNumberFormat="1" applyFont="1" applyFill="1" applyBorder="1" applyAlignment="1">
      <alignment horizontal="center" vertical="center"/>
    </xf>
    <xf numFmtId="0" fontId="4" fillId="0" borderId="43" xfId="60" applyFont="1" applyBorder="1" applyAlignment="1" applyProtection="1">
      <alignment horizontal="center" vertical="center"/>
      <protection locked="0"/>
    </xf>
    <xf numFmtId="0" fontId="4" fillId="0" borderId="44" xfId="60" applyFont="1" applyBorder="1" applyAlignment="1" applyProtection="1">
      <alignment horizontal="center" vertical="center"/>
      <protection locked="0"/>
    </xf>
    <xf numFmtId="0" fontId="4" fillId="0" borderId="45" xfId="60" applyFont="1" applyBorder="1" applyAlignment="1" applyProtection="1">
      <alignment horizontal="center" vertical="center"/>
      <protection locked="0"/>
    </xf>
    <xf numFmtId="0" fontId="4" fillId="0" borderId="57" xfId="60" applyFont="1" applyBorder="1" applyAlignment="1" applyProtection="1">
      <alignment horizontal="center" vertical="center"/>
      <protection locked="0"/>
    </xf>
    <xf numFmtId="0" fontId="4" fillId="0" borderId="33" xfId="60" applyFont="1" applyBorder="1" applyAlignment="1" applyProtection="1">
      <alignment horizontal="center" vertical="center"/>
      <protection locked="0"/>
    </xf>
    <xf numFmtId="0" fontId="4" fillId="0" borderId="58" xfId="60" applyFont="1" applyBorder="1" applyAlignment="1" applyProtection="1">
      <alignment horizontal="center" vertical="center"/>
      <protection locked="0"/>
    </xf>
    <xf numFmtId="0" fontId="4" fillId="0" borderId="64" xfId="60" applyFont="1" applyBorder="1" applyAlignment="1" applyProtection="1">
      <alignment horizontal="center" vertical="center"/>
      <protection locked="0"/>
    </xf>
    <xf numFmtId="0" fontId="4" fillId="0" borderId="65" xfId="60" applyFont="1" applyBorder="1" applyAlignment="1" applyProtection="1">
      <alignment horizontal="center" vertical="center"/>
      <protection locked="0"/>
    </xf>
    <xf numFmtId="0" fontId="4" fillId="0" borderId="66" xfId="60" applyFont="1" applyBorder="1" applyAlignment="1" applyProtection="1">
      <alignment horizontal="center" vertical="center"/>
      <protection locked="0"/>
    </xf>
    <xf numFmtId="0" fontId="75" fillId="0" borderId="14" xfId="0" applyFont="1" applyBorder="1" applyAlignment="1" applyProtection="1">
      <alignment horizontal="center" vertical="center"/>
      <protection locked="0"/>
    </xf>
    <xf numFmtId="0" fontId="75" fillId="0" borderId="10" xfId="0" applyFont="1" applyBorder="1" applyAlignment="1" applyProtection="1">
      <alignment horizontal="center" vertical="center"/>
      <protection locked="0"/>
    </xf>
    <xf numFmtId="0" fontId="4" fillId="35" borderId="43" xfId="60" applyFont="1" applyFill="1" applyBorder="1" applyAlignment="1">
      <alignment horizontal="center" vertical="center"/>
      <protection/>
    </xf>
    <xf numFmtId="0" fontId="4" fillId="35" borderId="44" xfId="60" applyFont="1" applyFill="1" applyBorder="1" applyAlignment="1">
      <alignment horizontal="center" vertical="center"/>
      <protection/>
    </xf>
    <xf numFmtId="0" fontId="4" fillId="35" borderId="45" xfId="60" applyFont="1" applyFill="1" applyBorder="1" applyAlignment="1">
      <alignment horizontal="center" vertical="center"/>
      <protection/>
    </xf>
    <xf numFmtId="0" fontId="4" fillId="35" borderId="57" xfId="60" applyFont="1" applyFill="1" applyBorder="1" applyAlignment="1">
      <alignment horizontal="center" vertical="center"/>
      <protection/>
    </xf>
    <xf numFmtId="0" fontId="4" fillId="35" borderId="33" xfId="60" applyFont="1" applyFill="1" applyBorder="1" applyAlignment="1">
      <alignment horizontal="center" vertical="center"/>
      <protection/>
    </xf>
    <xf numFmtId="0" fontId="4" fillId="35" borderId="58" xfId="60" applyFont="1" applyFill="1" applyBorder="1" applyAlignment="1">
      <alignment horizontal="center" vertical="center"/>
      <protection/>
    </xf>
    <xf numFmtId="0" fontId="4" fillId="35" borderId="64" xfId="60" applyFont="1" applyFill="1" applyBorder="1" applyAlignment="1">
      <alignment horizontal="center" vertical="center"/>
      <protection/>
    </xf>
    <xf numFmtId="0" fontId="4" fillId="35" borderId="65" xfId="60" applyFont="1" applyFill="1" applyBorder="1" applyAlignment="1">
      <alignment horizontal="center" vertical="center"/>
      <protection/>
    </xf>
    <xf numFmtId="0" fontId="4" fillId="35" borderId="66" xfId="60" applyFont="1" applyFill="1" applyBorder="1" applyAlignment="1">
      <alignment horizontal="center" vertical="center"/>
      <protection/>
    </xf>
    <xf numFmtId="0" fontId="75" fillId="35" borderId="14" xfId="0" applyFont="1" applyFill="1" applyBorder="1" applyAlignment="1">
      <alignment horizontal="center" vertical="center"/>
    </xf>
    <xf numFmtId="0" fontId="75" fillId="35" borderId="10" xfId="0" applyFont="1" applyFill="1" applyBorder="1" applyAlignment="1">
      <alignment horizontal="center" vertical="center"/>
    </xf>
    <xf numFmtId="0" fontId="4" fillId="0" borderId="43" xfId="60" applyFont="1" applyBorder="1" applyAlignment="1">
      <alignment horizontal="center" vertical="center"/>
      <protection/>
    </xf>
    <xf numFmtId="0" fontId="4" fillId="0" borderId="44" xfId="60" applyFont="1" applyBorder="1" applyAlignment="1">
      <alignment horizontal="center" vertical="center"/>
      <protection/>
    </xf>
    <xf numFmtId="0" fontId="4" fillId="0" borderId="45" xfId="60" applyFont="1" applyBorder="1" applyAlignment="1">
      <alignment horizontal="center" vertical="center"/>
      <protection/>
    </xf>
    <xf numFmtId="0" fontId="4" fillId="0" borderId="57" xfId="60" applyFont="1" applyBorder="1" applyAlignment="1">
      <alignment horizontal="center" vertical="center"/>
      <protection/>
    </xf>
    <xf numFmtId="0" fontId="4" fillId="0" borderId="33" xfId="60" applyFont="1" applyBorder="1" applyAlignment="1">
      <alignment horizontal="center" vertical="center"/>
      <protection/>
    </xf>
    <xf numFmtId="0" fontId="4" fillId="0" borderId="58" xfId="60" applyFont="1" applyBorder="1" applyAlignment="1">
      <alignment horizontal="center" vertical="center"/>
      <protection/>
    </xf>
    <xf numFmtId="0" fontId="4" fillId="0" borderId="64" xfId="60" applyFont="1" applyBorder="1" applyAlignment="1">
      <alignment horizontal="center" vertical="center"/>
      <protection/>
    </xf>
    <xf numFmtId="0" fontId="4" fillId="0" borderId="65" xfId="60" applyFont="1" applyBorder="1" applyAlignment="1">
      <alignment horizontal="center" vertical="center"/>
      <protection/>
    </xf>
    <xf numFmtId="0" fontId="4" fillId="0" borderId="66" xfId="60" applyFont="1" applyBorder="1" applyAlignment="1">
      <alignment horizontal="center" vertical="center"/>
      <protection/>
    </xf>
    <xf numFmtId="0" fontId="75" fillId="0" borderId="14" xfId="0" applyFont="1" applyBorder="1" applyAlignment="1">
      <alignment horizontal="center" vertical="center"/>
    </xf>
    <xf numFmtId="0" fontId="75" fillId="0" borderId="10" xfId="0" applyFont="1" applyBorder="1" applyAlignment="1">
      <alignment horizontal="center" vertical="center"/>
    </xf>
    <xf numFmtId="0" fontId="66" fillId="2" borderId="15" xfId="60" applyFont="1" applyFill="1" applyBorder="1" applyAlignment="1" applyProtection="1">
      <alignment horizontal="center" vertical="center" wrapText="1"/>
      <protection locked="0"/>
    </xf>
    <xf numFmtId="0" fontId="66" fillId="6" borderId="78" xfId="0" applyFont="1" applyFill="1" applyBorder="1" applyAlignment="1" applyProtection="1">
      <alignment horizontal="center" vertical="center"/>
      <protection locked="0"/>
    </xf>
    <xf numFmtId="0" fontId="5" fillId="0" borderId="10" xfId="60" applyFont="1" applyBorder="1" applyAlignment="1" applyProtection="1">
      <alignment horizontal="center" vertical="center" wrapText="1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9525</xdr:colOff>
      <xdr:row>24</xdr:row>
      <xdr:rowOff>104775</xdr:rowOff>
    </xdr:from>
    <xdr:to>
      <xdr:col>35</xdr:col>
      <xdr:colOff>390525</xdr:colOff>
      <xdr:row>31</xdr:row>
      <xdr:rowOff>66675</xdr:rowOff>
    </xdr:to>
    <xdr:sp>
      <xdr:nvSpPr>
        <xdr:cNvPr id="1" name="角丸四角形吹き出し 2"/>
        <xdr:cNvSpPr>
          <a:spLocks/>
        </xdr:cNvSpPr>
      </xdr:nvSpPr>
      <xdr:spPr>
        <a:xfrm>
          <a:off x="6848475" y="5505450"/>
          <a:ext cx="2266950" cy="1495425"/>
        </a:xfrm>
        <a:prstGeom prst="wedgeRoundRectCallout">
          <a:avLst>
            <a:gd name="adj1" fmla="val -17740"/>
            <a:gd name="adj2" fmla="val -187893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介護給付費を請求したときのサービス提供実績記録表どおりの利用日に</a:t>
          </a:r>
          <a:r>
            <a:rPr lang="en-US" cap="none" sz="1400" b="0" i="0" u="none" baseline="0">
              <a:solidFill>
                <a:srgbClr val="000000"/>
              </a:solidFill>
            </a:rPr>
            <a:t>▽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</a:rPr>
            <a:t>プルダウン</a:t>
          </a:r>
          <a:r>
            <a:rPr lang="en-US" cap="none" sz="1400" b="0" i="0" u="none" baseline="0">
              <a:solidFill>
                <a:srgbClr val="000000"/>
              </a:solidFill>
            </a:rPr>
            <a:t>メニュー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400" b="0" i="0" u="none" baseline="0">
              <a:solidFill>
                <a:srgbClr val="000000"/>
              </a:solidFill>
            </a:rPr>
            <a:t>で</a:t>
          </a:r>
          <a:r>
            <a:rPr lang="en-US" cap="none" sz="1400" b="0" i="0" u="none" baseline="0">
              <a:solidFill>
                <a:srgbClr val="000000"/>
              </a:solidFill>
            </a:rPr>
            <a:t>「○」印を入れてください。</a:t>
          </a:r>
        </a:p>
      </xdr:txBody>
    </xdr:sp>
    <xdr:clientData/>
  </xdr:twoCellAnchor>
  <xdr:twoCellAnchor>
    <xdr:from>
      <xdr:col>1</xdr:col>
      <xdr:colOff>9525</xdr:colOff>
      <xdr:row>16</xdr:row>
      <xdr:rowOff>114300</xdr:rowOff>
    </xdr:from>
    <xdr:to>
      <xdr:col>3</xdr:col>
      <xdr:colOff>171450</xdr:colOff>
      <xdr:row>23</xdr:row>
      <xdr:rowOff>47625</xdr:rowOff>
    </xdr:to>
    <xdr:sp>
      <xdr:nvSpPr>
        <xdr:cNvPr id="2" name="角丸四角形吹き出し 3"/>
        <xdr:cNvSpPr>
          <a:spLocks/>
        </xdr:cNvSpPr>
      </xdr:nvSpPr>
      <xdr:spPr>
        <a:xfrm>
          <a:off x="247650" y="3762375"/>
          <a:ext cx="1952625" cy="1466850"/>
        </a:xfrm>
        <a:prstGeom prst="wedgeRoundRectCallout">
          <a:avLst>
            <a:gd name="adj1" fmla="val -20444"/>
            <a:gd name="adj2" fmla="val -71092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対象者リストで確認し、抽出してください。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該当月に補助対象でない人は記載しないでください。</a:t>
          </a:r>
        </a:p>
      </xdr:txBody>
    </xdr:sp>
    <xdr:clientData/>
  </xdr:twoCellAnchor>
  <xdr:twoCellAnchor>
    <xdr:from>
      <xdr:col>33</xdr:col>
      <xdr:colOff>95250</xdr:colOff>
      <xdr:row>17</xdr:row>
      <xdr:rowOff>209550</xdr:rowOff>
    </xdr:from>
    <xdr:to>
      <xdr:col>38</xdr:col>
      <xdr:colOff>57150</xdr:colOff>
      <xdr:row>23</xdr:row>
      <xdr:rowOff>0</xdr:rowOff>
    </xdr:to>
    <xdr:sp>
      <xdr:nvSpPr>
        <xdr:cNvPr id="3" name="角丸四角形吹き出し 5"/>
        <xdr:cNvSpPr>
          <a:spLocks/>
        </xdr:cNvSpPr>
      </xdr:nvSpPr>
      <xdr:spPr>
        <a:xfrm>
          <a:off x="8401050" y="4076700"/>
          <a:ext cx="2057400" cy="1104900"/>
        </a:xfrm>
        <a:prstGeom prst="wedgeRoundRectCallout">
          <a:avLst>
            <a:gd name="adj1" fmla="val 15699"/>
            <a:gd name="adj2" fmla="val -96092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▽（プルダウンメニュー）から該当する区分を選択してください。</a:t>
          </a:r>
        </a:p>
      </xdr:txBody>
    </xdr:sp>
    <xdr:clientData/>
  </xdr:twoCellAnchor>
  <xdr:twoCellAnchor>
    <xdr:from>
      <xdr:col>35</xdr:col>
      <xdr:colOff>342900</xdr:colOff>
      <xdr:row>29</xdr:row>
      <xdr:rowOff>38100</xdr:rowOff>
    </xdr:from>
    <xdr:to>
      <xdr:col>38</xdr:col>
      <xdr:colOff>561975</xdr:colOff>
      <xdr:row>32</xdr:row>
      <xdr:rowOff>190500</xdr:rowOff>
    </xdr:to>
    <xdr:sp>
      <xdr:nvSpPr>
        <xdr:cNvPr id="4" name="角丸四角形吹き出し 7"/>
        <xdr:cNvSpPr>
          <a:spLocks/>
        </xdr:cNvSpPr>
      </xdr:nvSpPr>
      <xdr:spPr>
        <a:xfrm>
          <a:off x="9067800" y="6534150"/>
          <a:ext cx="1895475" cy="809625"/>
        </a:xfrm>
        <a:prstGeom prst="wedgeRoundRectCallout">
          <a:avLst>
            <a:gd name="adj1" fmla="val -7680"/>
            <a:gd name="adj2" fmla="val 166819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月ごとの報告書の枚数を入力してください。</a:t>
          </a:r>
        </a:p>
      </xdr:txBody>
    </xdr:sp>
    <xdr:clientData/>
  </xdr:twoCellAnchor>
  <xdr:twoCellAnchor>
    <xdr:from>
      <xdr:col>35</xdr:col>
      <xdr:colOff>314325</xdr:colOff>
      <xdr:row>0</xdr:row>
      <xdr:rowOff>95250</xdr:rowOff>
    </xdr:from>
    <xdr:to>
      <xdr:col>38</xdr:col>
      <xdr:colOff>209550</xdr:colOff>
      <xdr:row>4</xdr:row>
      <xdr:rowOff>0</xdr:rowOff>
    </xdr:to>
    <xdr:sp>
      <xdr:nvSpPr>
        <xdr:cNvPr id="5" name="円/楕円 8"/>
        <xdr:cNvSpPr>
          <a:spLocks/>
        </xdr:cNvSpPr>
      </xdr:nvSpPr>
      <xdr:spPr>
        <a:xfrm>
          <a:off x="9039225" y="95250"/>
          <a:ext cx="1571625" cy="762000"/>
        </a:xfrm>
        <a:prstGeom prst="ellipse">
          <a:avLst/>
        </a:prstGeom>
        <a:solidFill>
          <a:srgbClr val="FFFF00"/>
        </a:solidFill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  <xdr:twoCellAnchor>
    <xdr:from>
      <xdr:col>4</xdr:col>
      <xdr:colOff>171450</xdr:colOff>
      <xdr:row>17</xdr:row>
      <xdr:rowOff>95250</xdr:rowOff>
    </xdr:from>
    <xdr:to>
      <xdr:col>17</xdr:col>
      <xdr:colOff>104775</xdr:colOff>
      <xdr:row>24</xdr:row>
      <xdr:rowOff>57150</xdr:rowOff>
    </xdr:to>
    <xdr:sp>
      <xdr:nvSpPr>
        <xdr:cNvPr id="6" name="角丸四角形吹き出し 10"/>
        <xdr:cNvSpPr>
          <a:spLocks/>
        </xdr:cNvSpPr>
      </xdr:nvSpPr>
      <xdr:spPr>
        <a:xfrm>
          <a:off x="2400300" y="3962400"/>
          <a:ext cx="2657475" cy="1495425"/>
        </a:xfrm>
        <a:prstGeom prst="wedgeRoundRectCallout">
          <a:avLst>
            <a:gd name="adj1" fmla="val -37111"/>
            <a:gd name="adj2" fmla="val -162240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「生活介護</a:t>
          </a:r>
          <a:r>
            <a:rPr lang="en-US" cap="none" sz="1400" b="0" i="0" u="none" baseline="0">
              <a:solidFill>
                <a:srgbClr val="000000"/>
              </a:solidFill>
            </a:rPr>
            <a:t>」、</a:t>
          </a:r>
          <a:r>
            <a:rPr lang="en-US" cap="none" sz="1400" b="0" i="0" u="none" baseline="0">
              <a:solidFill>
                <a:srgbClr val="000000"/>
              </a:solidFill>
            </a:rPr>
            <a:t>「短期入所」</a:t>
          </a:r>
          <a:r>
            <a:rPr lang="en-US" cap="none" sz="1400" b="0" i="0" u="none" baseline="0">
              <a:solidFill>
                <a:srgbClr val="000000"/>
              </a:solidFill>
            </a:rPr>
            <a:t>、</a:t>
          </a:r>
          <a:r>
            <a:rPr lang="en-US" cap="none" sz="1400" b="0" i="0" u="none" baseline="0">
              <a:solidFill>
                <a:srgbClr val="000000"/>
              </a:solidFill>
            </a:rPr>
            <a:t>「共同生活</a:t>
          </a:r>
          <a:r>
            <a:rPr lang="en-US" cap="none" sz="1400" b="0" i="0" u="none" baseline="0">
              <a:solidFill>
                <a:srgbClr val="000000"/>
              </a:solidFill>
            </a:rPr>
            <a:t>援助</a:t>
          </a:r>
          <a:r>
            <a:rPr lang="en-US" cap="none" sz="1400" b="0" i="0" u="none" baseline="0">
              <a:solidFill>
                <a:srgbClr val="000000"/>
              </a:solidFill>
            </a:rPr>
            <a:t>」</a:t>
          </a:r>
          <a:r>
            <a:rPr lang="en-US" cap="none" sz="1400" b="0" i="0" u="none" baseline="0">
              <a:solidFill>
                <a:srgbClr val="000000"/>
              </a:solidFill>
            </a:rPr>
            <a:t>のサ</a:t>
          </a:r>
          <a:r>
            <a:rPr lang="en-US" cap="none" sz="1400" b="0" i="0" u="none" baseline="0">
              <a:solidFill>
                <a:srgbClr val="000000"/>
              </a:solidFill>
            </a:rPr>
            <a:t>ービスごとに作成してください。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種類は</a:t>
          </a:r>
          <a:r>
            <a:rPr lang="en-US" cap="none" sz="1400" b="0" i="0" u="none" baseline="0">
              <a:solidFill>
                <a:srgbClr val="000000"/>
              </a:solidFill>
            </a:rPr>
            <a:t>▽（プルダウンメニュー）から選択してください。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57150</xdr:colOff>
      <xdr:row>25</xdr:row>
      <xdr:rowOff>9525</xdr:rowOff>
    </xdr:from>
    <xdr:to>
      <xdr:col>24</xdr:col>
      <xdr:colOff>66675</xdr:colOff>
      <xdr:row>37</xdr:row>
      <xdr:rowOff>190500</xdr:rowOff>
    </xdr:to>
    <xdr:sp>
      <xdr:nvSpPr>
        <xdr:cNvPr id="7" name="角丸四角形吹き出し 11"/>
        <xdr:cNvSpPr>
          <a:spLocks/>
        </xdr:cNvSpPr>
      </xdr:nvSpPr>
      <xdr:spPr>
        <a:xfrm>
          <a:off x="295275" y="5629275"/>
          <a:ext cx="6191250" cy="2847975"/>
        </a:xfrm>
        <a:prstGeom prst="wedgeRoundRectCallout">
          <a:avLst>
            <a:gd name="adj1" fmla="val 25476"/>
            <a:gd name="adj2" fmla="val -48782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「生活介護事業」又は「共同生活援助事業」で、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①行動援護者に対するもの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②行動援護者であって重度障害者に該当するものに対するもの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③行動援護者であって重症心身障害者に該当するものに対するもの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　これらの場合は補助対象外となります。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・サービスの種類が「生活介護」又は「共同生活援助」で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補助対象要件が「行動」の場合</a:t>
          </a:r>
          <a:r>
            <a:rPr lang="en-US" cap="none" sz="20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1" i="0" u="none" baseline="0">
              <a:solidFill>
                <a:srgbClr val="FF0000"/>
              </a:solidFill>
            </a:rPr>
            <a:t>補助対象要件「行動」を確認して下さい</a:t>
          </a:r>
          <a:r>
            <a:rPr lang="en-US" cap="none" sz="20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のメッセージが表示されます。</a:t>
          </a:r>
        </a:p>
      </xdr:txBody>
    </xdr:sp>
    <xdr:clientData/>
  </xdr:twoCellAnchor>
  <xdr:twoCellAnchor>
    <xdr:from>
      <xdr:col>20</xdr:col>
      <xdr:colOff>76200</xdr:colOff>
      <xdr:row>8</xdr:row>
      <xdr:rowOff>19050</xdr:rowOff>
    </xdr:from>
    <xdr:to>
      <xdr:col>24</xdr:col>
      <xdr:colOff>38100</xdr:colOff>
      <xdr:row>26</xdr:row>
      <xdr:rowOff>0</xdr:rowOff>
    </xdr:to>
    <xdr:sp>
      <xdr:nvSpPr>
        <xdr:cNvPr id="8" name="直線矢印コネクタ 12"/>
        <xdr:cNvSpPr>
          <a:spLocks/>
        </xdr:cNvSpPr>
      </xdr:nvSpPr>
      <xdr:spPr>
        <a:xfrm flipV="1">
          <a:off x="5657850" y="1885950"/>
          <a:ext cx="800100" cy="3952875"/>
        </a:xfrm>
        <a:prstGeom prst="straightConnector1">
          <a:avLst/>
        </a:prstGeom>
        <a:noFill/>
        <a:ln w="666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152400</xdr:colOff>
      <xdr:row>8</xdr:row>
      <xdr:rowOff>95250</xdr:rowOff>
    </xdr:from>
    <xdr:to>
      <xdr:col>23</xdr:col>
      <xdr:colOff>133350</xdr:colOff>
      <xdr:row>10</xdr:row>
      <xdr:rowOff>104775</xdr:rowOff>
    </xdr:to>
    <xdr:sp>
      <xdr:nvSpPr>
        <xdr:cNvPr id="9" name="直線矢印コネクタ 13"/>
        <xdr:cNvSpPr>
          <a:spLocks/>
        </xdr:cNvSpPr>
      </xdr:nvSpPr>
      <xdr:spPr>
        <a:xfrm flipH="1" flipV="1">
          <a:off x="4267200" y="1962150"/>
          <a:ext cx="2076450" cy="485775"/>
        </a:xfrm>
        <a:prstGeom prst="straightConnector1">
          <a:avLst/>
        </a:prstGeom>
        <a:noFill/>
        <a:ln w="666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85725</xdr:colOff>
      <xdr:row>12</xdr:row>
      <xdr:rowOff>0</xdr:rowOff>
    </xdr:from>
    <xdr:to>
      <xdr:col>36</xdr:col>
      <xdr:colOff>57150</xdr:colOff>
      <xdr:row>14</xdr:row>
      <xdr:rowOff>66675</xdr:rowOff>
    </xdr:to>
    <xdr:sp>
      <xdr:nvSpPr>
        <xdr:cNvPr id="10" name="直線矢印コネクタ 14"/>
        <xdr:cNvSpPr>
          <a:spLocks/>
        </xdr:cNvSpPr>
      </xdr:nvSpPr>
      <xdr:spPr>
        <a:xfrm>
          <a:off x="6296025" y="2771775"/>
          <a:ext cx="2981325" cy="504825"/>
        </a:xfrm>
        <a:prstGeom prst="straightConnector1">
          <a:avLst/>
        </a:prstGeom>
        <a:noFill/>
        <a:ln w="666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28575</xdr:rowOff>
    </xdr:from>
    <xdr:to>
      <xdr:col>9</xdr:col>
      <xdr:colOff>104775</xdr:colOff>
      <xdr:row>4</xdr:row>
      <xdr:rowOff>95250</xdr:rowOff>
    </xdr:to>
    <xdr:sp>
      <xdr:nvSpPr>
        <xdr:cNvPr id="11" name="角丸四角形吹き出し 16"/>
        <xdr:cNvSpPr>
          <a:spLocks/>
        </xdr:cNvSpPr>
      </xdr:nvSpPr>
      <xdr:spPr>
        <a:xfrm>
          <a:off x="0" y="171450"/>
          <a:ext cx="3381375" cy="781050"/>
        </a:xfrm>
        <a:prstGeom prst="wedgeRoundRectCallout">
          <a:avLst>
            <a:gd name="adj1" fmla="val 12222"/>
            <a:gd name="adj2" fmla="val 138768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事業所番号、名称は入力、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サービスの種類は</a:t>
          </a:r>
          <a:r>
            <a:rPr lang="en-US" cap="none" sz="1100" b="0" i="0" u="none" baseline="0">
              <a:solidFill>
                <a:srgbClr val="000000"/>
              </a:solidFill>
            </a:rPr>
            <a:t>▽（プルダウンメニュー）から該当する</a:t>
          </a:r>
          <a:r>
            <a:rPr lang="en-US" cap="none" sz="1100" b="0" i="0" u="none" baseline="0">
              <a:solidFill>
                <a:srgbClr val="000000"/>
              </a:solidFill>
            </a:rPr>
            <a:t>種類</a:t>
          </a:r>
          <a:r>
            <a:rPr lang="en-US" cap="none" sz="1100" b="0" i="0" u="none" baseline="0">
              <a:solidFill>
                <a:srgbClr val="000000"/>
              </a:solidFill>
            </a:rPr>
            <a:t>を選択してください。</a:t>
          </a:r>
        </a:p>
      </xdr:txBody>
    </xdr:sp>
    <xdr:clientData/>
  </xdr:twoCellAnchor>
  <xdr:twoCellAnchor>
    <xdr:from>
      <xdr:col>0</xdr:col>
      <xdr:colOff>152400</xdr:colOff>
      <xdr:row>30</xdr:row>
      <xdr:rowOff>200025</xdr:rowOff>
    </xdr:from>
    <xdr:to>
      <xdr:col>0</xdr:col>
      <xdr:colOff>152400</xdr:colOff>
      <xdr:row>34</xdr:row>
      <xdr:rowOff>171450</xdr:rowOff>
    </xdr:to>
    <xdr:sp>
      <xdr:nvSpPr>
        <xdr:cNvPr id="12" name="直線矢印コネクタ 9"/>
        <xdr:cNvSpPr>
          <a:spLocks/>
        </xdr:cNvSpPr>
      </xdr:nvSpPr>
      <xdr:spPr>
        <a:xfrm flipH="1">
          <a:off x="152400" y="6915150"/>
          <a:ext cx="0" cy="8477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276225</xdr:rowOff>
    </xdr:from>
    <xdr:to>
      <xdr:col>9</xdr:col>
      <xdr:colOff>342900</xdr:colOff>
      <xdr:row>4</xdr:row>
      <xdr:rowOff>161925</xdr:rowOff>
    </xdr:to>
    <xdr:sp>
      <xdr:nvSpPr>
        <xdr:cNvPr id="1" name="角丸四角形吹き出し 4"/>
        <xdr:cNvSpPr>
          <a:spLocks/>
        </xdr:cNvSpPr>
      </xdr:nvSpPr>
      <xdr:spPr>
        <a:xfrm>
          <a:off x="85725" y="504825"/>
          <a:ext cx="5743575" cy="647700"/>
        </a:xfrm>
        <a:prstGeom prst="wedgeRoundRectCallout">
          <a:avLst>
            <a:gd name="adj1" fmla="val -21907"/>
            <a:gd name="adj2" fmla="val -49217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実績報告書が５０名以下で１シートの月は、実績報告書に入力した内容が対応する月の内訳書に反映するので、入力は不要です。</a:t>
          </a:r>
        </a:p>
      </xdr:txBody>
    </xdr:sp>
    <xdr:clientData/>
  </xdr:twoCellAnchor>
  <xdr:twoCellAnchor>
    <xdr:from>
      <xdr:col>10</xdr:col>
      <xdr:colOff>200025</xdr:colOff>
      <xdr:row>0</xdr:row>
      <xdr:rowOff>0</xdr:rowOff>
    </xdr:from>
    <xdr:to>
      <xdr:col>14</xdr:col>
      <xdr:colOff>533400</xdr:colOff>
      <xdr:row>4</xdr:row>
      <xdr:rowOff>200025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6296025" y="0"/>
          <a:ext cx="2143125" cy="1190625"/>
        </a:xfrm>
        <a:prstGeom prst="rect">
          <a:avLst/>
        </a:prstGeom>
        <a:solidFill>
          <a:srgbClr val="FFFF00"/>
        </a:solidFill>
        <a:ln w="44450" cmpd="sng">
          <a:solidFill>
            <a:srgbClr val="00B0F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実績報告書が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５０名以下の場合</a:t>
          </a:r>
          <a:r>
            <a:rPr lang="en-US" cap="none" sz="1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のみ対応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600075</xdr:colOff>
      <xdr:row>22</xdr:row>
      <xdr:rowOff>133350</xdr:rowOff>
    </xdr:from>
    <xdr:to>
      <xdr:col>8</xdr:col>
      <xdr:colOff>152400</xdr:colOff>
      <xdr:row>27</xdr:row>
      <xdr:rowOff>171450</xdr:rowOff>
    </xdr:to>
    <xdr:sp>
      <xdr:nvSpPr>
        <xdr:cNvPr id="1" name="角丸四角形吹き出し 3"/>
        <xdr:cNvSpPr>
          <a:spLocks/>
        </xdr:cNvSpPr>
      </xdr:nvSpPr>
      <xdr:spPr>
        <a:xfrm>
          <a:off x="3038475" y="5238750"/>
          <a:ext cx="1990725" cy="1066800"/>
        </a:xfrm>
        <a:prstGeom prst="wedgeRoundRectCallout">
          <a:avLst>
            <a:gd name="adj1" fmla="val -1949"/>
            <a:gd name="adj2" fmla="val -99773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区分ごとの対象利用者の当月利用</a:t>
          </a:r>
          <a:r>
            <a:rPr lang="en-US" cap="none" sz="1400" b="0" i="0" u="none" baseline="0">
              <a:solidFill>
                <a:srgbClr val="FF0000"/>
              </a:solidFill>
            </a:rPr>
            <a:t>日数の合計</a:t>
          </a:r>
          <a:r>
            <a:rPr lang="en-US" cap="none" sz="1400" b="0" i="0" u="none" baseline="0">
              <a:solidFill>
                <a:srgbClr val="000000"/>
              </a:solidFill>
            </a:rPr>
            <a:t>を　入力してください。</a:t>
          </a:r>
        </a:p>
      </xdr:txBody>
    </xdr:sp>
    <xdr:clientData/>
  </xdr:twoCellAnchor>
  <xdr:twoCellAnchor>
    <xdr:from>
      <xdr:col>1</xdr:col>
      <xdr:colOff>85725</xdr:colOff>
      <xdr:row>22</xdr:row>
      <xdr:rowOff>104775</xdr:rowOff>
    </xdr:from>
    <xdr:to>
      <xdr:col>4</xdr:col>
      <xdr:colOff>247650</xdr:colOff>
      <xdr:row>27</xdr:row>
      <xdr:rowOff>123825</xdr:rowOff>
    </xdr:to>
    <xdr:sp>
      <xdr:nvSpPr>
        <xdr:cNvPr id="2" name="角丸四角形吹き出し 8"/>
        <xdr:cNvSpPr>
          <a:spLocks/>
        </xdr:cNvSpPr>
      </xdr:nvSpPr>
      <xdr:spPr>
        <a:xfrm>
          <a:off x="695325" y="5210175"/>
          <a:ext cx="1990725" cy="1047750"/>
        </a:xfrm>
        <a:prstGeom prst="wedgeRoundRectCallout">
          <a:avLst>
            <a:gd name="adj1" fmla="val 51939"/>
            <a:gd name="adj2" fmla="val -94310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区分ごとの対象利用者の当月利用</a:t>
          </a:r>
          <a:r>
            <a:rPr lang="en-US" cap="none" sz="1400" b="0" i="0" u="none" baseline="0">
              <a:solidFill>
                <a:srgbClr val="FF0000"/>
              </a:solidFill>
            </a:rPr>
            <a:t>人数の合計</a:t>
          </a:r>
          <a:r>
            <a:rPr lang="en-US" cap="none" sz="1400" b="0" i="0" u="none" baseline="0">
              <a:solidFill>
                <a:srgbClr val="000000"/>
              </a:solidFill>
            </a:rPr>
            <a:t>を　入力してください。</a:t>
          </a:r>
        </a:p>
      </xdr:txBody>
    </xdr:sp>
    <xdr:clientData/>
  </xdr:twoCellAnchor>
  <xdr:twoCellAnchor>
    <xdr:from>
      <xdr:col>0</xdr:col>
      <xdr:colOff>0</xdr:colOff>
      <xdr:row>0</xdr:row>
      <xdr:rowOff>104775</xdr:rowOff>
    </xdr:from>
    <xdr:to>
      <xdr:col>8</xdr:col>
      <xdr:colOff>466725</xdr:colOff>
      <xdr:row>5</xdr:row>
      <xdr:rowOff>28575</xdr:rowOff>
    </xdr:to>
    <xdr:sp>
      <xdr:nvSpPr>
        <xdr:cNvPr id="3" name="角丸四角形吹き出し 7"/>
        <xdr:cNvSpPr>
          <a:spLocks/>
        </xdr:cNvSpPr>
      </xdr:nvSpPr>
      <xdr:spPr>
        <a:xfrm>
          <a:off x="0" y="104775"/>
          <a:ext cx="5343525" cy="1143000"/>
        </a:xfrm>
        <a:prstGeom prst="wedgeRoundRectCallout">
          <a:avLst>
            <a:gd name="adj1" fmla="val -21907"/>
            <a:gd name="adj2" fmla="val -49217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実績報告書が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51</a:t>
          </a:r>
          <a:r>
            <a:rPr lang="en-US" cap="none" sz="1400" b="0" i="0" u="none" baseline="0">
              <a:solidFill>
                <a:srgbClr val="FF0000"/>
              </a:solidFill>
            </a:rPr>
            <a:t>名以上で２シートになった月は</a:t>
          </a:r>
          <a:r>
            <a:rPr lang="en-US" cap="none" sz="1400" b="0" i="0" u="none" baseline="0">
              <a:solidFill>
                <a:srgbClr val="000000"/>
              </a:solidFill>
            </a:rPr>
            <a:t>、対応する月の内訳書には正しい内容が反映しません。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入力用内訳書シートをコピーして該当月内訳書を作成してください。</a:t>
          </a:r>
        </a:p>
      </xdr:txBody>
    </xdr:sp>
    <xdr:clientData/>
  </xdr:twoCellAnchor>
  <xdr:twoCellAnchor>
    <xdr:from>
      <xdr:col>10</xdr:col>
      <xdr:colOff>190500</xdr:colOff>
      <xdr:row>0</xdr:row>
      <xdr:rowOff>66675</xdr:rowOff>
    </xdr:from>
    <xdr:to>
      <xdr:col>14</xdr:col>
      <xdr:colOff>514350</xdr:colOff>
      <xdr:row>4</xdr:row>
      <xdr:rowOff>38100</xdr:rowOff>
    </xdr:to>
    <xdr:sp>
      <xdr:nvSpPr>
        <xdr:cNvPr id="4" name="テキスト ボックス 9"/>
        <xdr:cNvSpPr txBox="1">
          <a:spLocks noChangeArrowheads="1"/>
        </xdr:cNvSpPr>
      </xdr:nvSpPr>
      <xdr:spPr>
        <a:xfrm>
          <a:off x="6286500" y="66675"/>
          <a:ext cx="2133600" cy="962025"/>
        </a:xfrm>
        <a:prstGeom prst="rect">
          <a:avLst/>
        </a:prstGeom>
        <a:solidFill>
          <a:srgbClr val="FFFF00"/>
        </a:solidFill>
        <a:ln w="44450" cmpd="sng">
          <a:solidFill>
            <a:srgbClr val="00B0F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実績報告書が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５１名以上の場合</a:t>
          </a:r>
          <a:r>
            <a:rPr lang="en-US" cap="none" sz="1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U64"/>
  <sheetViews>
    <sheetView tabSelected="1" view="pageBreakPreview" zoomScale="85" zoomScaleSheetLayoutView="85" zoomScalePageLayoutView="0" workbookViewId="0" topLeftCell="A1">
      <selection activeCell="A2" sqref="A2:AM2"/>
    </sheetView>
  </sheetViews>
  <sheetFormatPr defaultColWidth="9.140625" defaultRowHeight="16.5" customHeight="1"/>
  <cols>
    <col min="1" max="1" width="3.57421875" style="43" customWidth="1"/>
    <col min="2" max="3" width="13.421875" style="43" customWidth="1"/>
    <col min="4" max="4" width="3.00390625" style="43" bestFit="1" customWidth="1"/>
    <col min="5" max="35" width="3.140625" style="43" customWidth="1"/>
    <col min="36" max="36" width="7.421875" style="43" bestFit="1" customWidth="1"/>
    <col min="37" max="37" width="8.7109375" style="43" customWidth="1"/>
    <col min="38" max="38" width="9.00390625" style="43" bestFit="1" customWidth="1"/>
    <col min="39" max="43" width="9.00390625" style="43" customWidth="1"/>
    <col min="44" max="44" width="13.8515625" style="43" bestFit="1" customWidth="1"/>
    <col min="45" max="16384" width="9.00390625" style="43" customWidth="1"/>
  </cols>
  <sheetData>
    <row r="1" ht="11.25" customHeight="1"/>
    <row r="2" spans="1:39" ht="23.25" customHeight="1">
      <c r="A2" s="117" t="s">
        <v>25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</row>
    <row r="4" s="44" customFormat="1" ht="16.5" customHeight="1">
      <c r="A4" s="44" t="s">
        <v>2</v>
      </c>
    </row>
    <row r="5" spans="16:37" s="44" customFormat="1" ht="16.5" customHeight="1" thickBot="1"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J5" s="45" t="s">
        <v>14</v>
      </c>
      <c r="AK5" s="45"/>
    </row>
    <row r="6" spans="1:47" s="44" customFormat="1" ht="21" customHeight="1">
      <c r="A6" s="101" t="s">
        <v>5</v>
      </c>
      <c r="B6" s="102"/>
      <c r="C6" s="103"/>
      <c r="D6" s="112" t="s">
        <v>81</v>
      </c>
      <c r="E6" s="113"/>
      <c r="F6" s="113"/>
      <c r="G6" s="113"/>
      <c r="H6" s="113"/>
      <c r="I6" s="113"/>
      <c r="J6" s="113"/>
      <c r="K6" s="113"/>
      <c r="L6" s="113"/>
      <c r="M6" s="113"/>
      <c r="N6" s="11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J6" s="45" t="s">
        <v>15</v>
      </c>
      <c r="AK6" s="45"/>
      <c r="AT6" s="69" t="s">
        <v>24</v>
      </c>
      <c r="AU6" s="69" t="s">
        <v>23</v>
      </c>
    </row>
    <row r="7" spans="1:47" s="44" customFormat="1" ht="21" customHeight="1">
      <c r="A7" s="104" t="s">
        <v>6</v>
      </c>
      <c r="B7" s="105"/>
      <c r="C7" s="106"/>
      <c r="D7" s="93"/>
      <c r="E7" s="94"/>
      <c r="F7" s="94"/>
      <c r="G7" s="94"/>
      <c r="H7" s="94"/>
      <c r="I7" s="94"/>
      <c r="J7" s="94"/>
      <c r="K7" s="94"/>
      <c r="L7" s="94"/>
      <c r="M7" s="94"/>
      <c r="N7" s="95"/>
      <c r="P7" s="115" t="str">
        <f>IF(OR(AND(D9="生活介護",AK62&gt;0),AND(D9="共同生活援助",AK62&gt;0)),"補助対象要件「行動」を確認して下さい","    ")</f>
        <v>    </v>
      </c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J7" s="45" t="s">
        <v>16</v>
      </c>
      <c r="AK7" s="45"/>
      <c r="AT7" s="70" t="s">
        <v>19</v>
      </c>
      <c r="AU7" s="71">
        <v>2000</v>
      </c>
    </row>
    <row r="8" spans="1:47" s="44" customFormat="1" ht="21" customHeight="1">
      <c r="A8" s="104" t="s">
        <v>7</v>
      </c>
      <c r="B8" s="105"/>
      <c r="C8" s="106"/>
      <c r="D8" s="93"/>
      <c r="E8" s="94"/>
      <c r="F8" s="94"/>
      <c r="G8" s="94"/>
      <c r="H8" s="94"/>
      <c r="I8" s="94"/>
      <c r="J8" s="94"/>
      <c r="K8" s="94"/>
      <c r="L8" s="94"/>
      <c r="M8" s="94"/>
      <c r="N8" s="9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J8" s="45" t="s">
        <v>17</v>
      </c>
      <c r="AK8" s="45"/>
      <c r="AT8" s="70" t="s">
        <v>20</v>
      </c>
      <c r="AU8" s="71">
        <v>1100</v>
      </c>
    </row>
    <row r="9" spans="1:47" s="44" customFormat="1" ht="21" customHeight="1" thickBot="1">
      <c r="A9" s="107" t="s">
        <v>8</v>
      </c>
      <c r="B9" s="108"/>
      <c r="C9" s="109"/>
      <c r="D9" s="96" t="s">
        <v>66</v>
      </c>
      <c r="E9" s="97"/>
      <c r="F9" s="97"/>
      <c r="G9" s="97"/>
      <c r="H9" s="97"/>
      <c r="I9" s="97"/>
      <c r="J9" s="97"/>
      <c r="K9" s="97"/>
      <c r="L9" s="97"/>
      <c r="M9" s="97"/>
      <c r="N9" s="98"/>
      <c r="AJ9" s="45" t="s">
        <v>18</v>
      </c>
      <c r="AK9" s="45"/>
      <c r="AT9" s="70" t="s">
        <v>21</v>
      </c>
      <c r="AU9" s="71">
        <v>1100</v>
      </c>
    </row>
    <row r="10" spans="1:47" s="46" customFormat="1" ht="16.5" customHeight="1">
      <c r="A10" s="118"/>
      <c r="B10" s="120" t="s">
        <v>0</v>
      </c>
      <c r="C10" s="87" t="s">
        <v>1</v>
      </c>
      <c r="D10" s="55" t="s">
        <v>3</v>
      </c>
      <c r="E10" s="56">
        <v>1</v>
      </c>
      <c r="F10" s="57">
        <v>2</v>
      </c>
      <c r="G10" s="58">
        <v>3</v>
      </c>
      <c r="H10" s="58">
        <v>4</v>
      </c>
      <c r="I10" s="58">
        <v>5</v>
      </c>
      <c r="J10" s="58">
        <v>6</v>
      </c>
      <c r="K10" s="58">
        <v>7</v>
      </c>
      <c r="L10" s="58">
        <v>8</v>
      </c>
      <c r="M10" s="58">
        <v>9</v>
      </c>
      <c r="N10" s="58">
        <v>10</v>
      </c>
      <c r="O10" s="59">
        <v>11</v>
      </c>
      <c r="P10" s="59">
        <v>12</v>
      </c>
      <c r="Q10" s="59">
        <v>13</v>
      </c>
      <c r="R10" s="59">
        <v>14</v>
      </c>
      <c r="S10" s="59">
        <v>15</v>
      </c>
      <c r="T10" s="59">
        <v>16</v>
      </c>
      <c r="U10" s="59">
        <v>17</v>
      </c>
      <c r="V10" s="59">
        <v>18</v>
      </c>
      <c r="W10" s="59">
        <v>19</v>
      </c>
      <c r="X10" s="59">
        <v>20</v>
      </c>
      <c r="Y10" s="59">
        <v>21</v>
      </c>
      <c r="Z10" s="59">
        <v>22</v>
      </c>
      <c r="AA10" s="59">
        <v>23</v>
      </c>
      <c r="AB10" s="59">
        <v>24</v>
      </c>
      <c r="AC10" s="59">
        <v>25</v>
      </c>
      <c r="AD10" s="59">
        <v>26</v>
      </c>
      <c r="AE10" s="59">
        <v>27</v>
      </c>
      <c r="AF10" s="59">
        <v>28</v>
      </c>
      <c r="AG10" s="59">
        <v>29</v>
      </c>
      <c r="AH10" s="59">
        <v>30</v>
      </c>
      <c r="AI10" s="59">
        <v>31</v>
      </c>
      <c r="AJ10" s="85" t="s">
        <v>10</v>
      </c>
      <c r="AK10" s="87" t="s">
        <v>11</v>
      </c>
      <c r="AL10" s="87" t="s">
        <v>13</v>
      </c>
      <c r="AM10" s="89" t="s">
        <v>12</v>
      </c>
      <c r="AT10" s="72" t="s">
        <v>22</v>
      </c>
      <c r="AU10" s="73">
        <v>500</v>
      </c>
    </row>
    <row r="11" spans="1:43" s="46" customFormat="1" ht="16.5" customHeight="1" thickBot="1">
      <c r="A11" s="119"/>
      <c r="B11" s="121"/>
      <c r="C11" s="88"/>
      <c r="D11" s="60" t="s">
        <v>4</v>
      </c>
      <c r="E11" s="66" t="s">
        <v>3</v>
      </c>
      <c r="F11" s="64" t="s">
        <v>71</v>
      </c>
      <c r="G11" s="64" t="s">
        <v>72</v>
      </c>
      <c r="H11" s="64" t="s">
        <v>73</v>
      </c>
      <c r="I11" s="64" t="s">
        <v>68</v>
      </c>
      <c r="J11" s="64" t="s">
        <v>69</v>
      </c>
      <c r="K11" s="65" t="s">
        <v>70</v>
      </c>
      <c r="L11" s="66" t="s">
        <v>3</v>
      </c>
      <c r="M11" s="66" t="s">
        <v>71</v>
      </c>
      <c r="N11" s="64" t="s">
        <v>72</v>
      </c>
      <c r="O11" s="64" t="s">
        <v>73</v>
      </c>
      <c r="P11" s="64" t="s">
        <v>68</v>
      </c>
      <c r="Q11" s="64" t="s">
        <v>69</v>
      </c>
      <c r="R11" s="65" t="s">
        <v>70</v>
      </c>
      <c r="S11" s="66" t="s">
        <v>3</v>
      </c>
      <c r="T11" s="64" t="s">
        <v>71</v>
      </c>
      <c r="U11" s="64" t="s">
        <v>72</v>
      </c>
      <c r="V11" s="64" t="s">
        <v>73</v>
      </c>
      <c r="W11" s="64" t="s">
        <v>68</v>
      </c>
      <c r="X11" s="64" t="s">
        <v>69</v>
      </c>
      <c r="Y11" s="65" t="s">
        <v>70</v>
      </c>
      <c r="Z11" s="66" t="s">
        <v>3</v>
      </c>
      <c r="AA11" s="64" t="s">
        <v>71</v>
      </c>
      <c r="AB11" s="64" t="s">
        <v>72</v>
      </c>
      <c r="AC11" s="64" t="s">
        <v>73</v>
      </c>
      <c r="AD11" s="64" t="s">
        <v>68</v>
      </c>
      <c r="AE11" s="64" t="s">
        <v>69</v>
      </c>
      <c r="AF11" s="65" t="s">
        <v>70</v>
      </c>
      <c r="AG11" s="66" t="s">
        <v>3</v>
      </c>
      <c r="AH11" s="259" t="s">
        <v>58</v>
      </c>
      <c r="AI11" s="64" t="s">
        <v>59</v>
      </c>
      <c r="AJ11" s="86"/>
      <c r="AK11" s="88"/>
      <c r="AL11" s="88"/>
      <c r="AM11" s="90"/>
      <c r="AN11" s="76" t="s">
        <v>19</v>
      </c>
      <c r="AO11" s="76" t="s">
        <v>20</v>
      </c>
      <c r="AP11" s="76" t="s">
        <v>21</v>
      </c>
      <c r="AQ11" s="76" t="s">
        <v>22</v>
      </c>
    </row>
    <row r="12" spans="1:43" s="50" customFormat="1" ht="17.25" customHeight="1">
      <c r="A12" s="47">
        <v>1</v>
      </c>
      <c r="B12" s="47"/>
      <c r="C12" s="110"/>
      <c r="D12" s="111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75"/>
      <c r="AJ12" s="61">
        <f>COUNTIF(E12:AI12,"○")</f>
        <v>0</v>
      </c>
      <c r="AK12" s="49"/>
      <c r="AL12" s="63">
        <f>IF(AK12="","",VLOOKUP(AK12,$AT$6:$AU$10,2,0))</f>
      </c>
      <c r="AM12" s="63">
        <f>IF(AL12="","",AJ12*AL12)</f>
      </c>
      <c r="AN12" s="50">
        <f>IF(AK12="要医療",$AJ$12,$AN$10)</f>
        <v>0</v>
      </c>
      <c r="AO12" s="50">
        <f>IF(AK12="重心",$AJ$12,$AN$10)</f>
        <v>0</v>
      </c>
      <c r="AP12" s="50">
        <f>IF(AK12="行動",$AJ$12,$AN$10)</f>
        <v>0</v>
      </c>
      <c r="AQ12" s="50">
        <f>IF(AK12="重度",$AJ$12,$AN$10)</f>
        <v>0</v>
      </c>
    </row>
    <row r="13" spans="1:43" s="50" customFormat="1" ht="17.25" customHeight="1">
      <c r="A13" s="51">
        <v>2</v>
      </c>
      <c r="B13" s="51"/>
      <c r="C13" s="99"/>
      <c r="D13" s="100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62">
        <f>COUNTIF(E13:AI13,"○")</f>
        <v>0</v>
      </c>
      <c r="AK13" s="49"/>
      <c r="AL13" s="63">
        <f>IF(AK13="","",VLOOKUP(AK13,$AT$6:$AU$10,2,0))</f>
      </c>
      <c r="AM13" s="63">
        <f>IF(AL13="","",AJ13*AL13)</f>
      </c>
      <c r="AN13" s="50">
        <f>IF(AK13="要医療",$AJ$13,$AN$10)</f>
        <v>0</v>
      </c>
      <c r="AO13" s="50">
        <f>IF(AK13="重心",$AJ$13,$AN$10)</f>
        <v>0</v>
      </c>
      <c r="AP13" s="50">
        <f>IF(AK13="行動",$AJ$13,$AN$10)</f>
        <v>0</v>
      </c>
      <c r="AQ13" s="50">
        <f>IF(AK13="重度",$AJ$13,$AN$10)</f>
        <v>0</v>
      </c>
    </row>
    <row r="14" spans="1:43" s="50" customFormat="1" ht="17.25" customHeight="1">
      <c r="A14" s="51">
        <v>3</v>
      </c>
      <c r="B14" s="51"/>
      <c r="C14" s="99"/>
      <c r="D14" s="100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62">
        <f aca="true" t="shared" si="0" ref="AJ14:AJ61">COUNTIF(E14:AI14,"○")</f>
        <v>0</v>
      </c>
      <c r="AK14" s="49"/>
      <c r="AL14" s="63">
        <f aca="true" t="shared" si="1" ref="AL14:AL61">IF(AK14="","",VLOOKUP(AK14,$AT$6:$AU$10,2,0))</f>
      </c>
      <c r="AM14" s="63">
        <f aca="true" t="shared" si="2" ref="AM14:AM61">IF(AL14="","",AJ14*AL14)</f>
      </c>
      <c r="AN14" s="50">
        <f>IF(AK14="要医療",$AJ$14,$AN$10)</f>
        <v>0</v>
      </c>
      <c r="AO14" s="50">
        <f>IF(AK14="重心",$AJ$14,$AN$10)</f>
        <v>0</v>
      </c>
      <c r="AP14" s="50">
        <f>IF(AK14="行動",$AJ$14,$AN$10)</f>
        <v>0</v>
      </c>
      <c r="AQ14" s="50">
        <f>IF(AK14="重度",$AJ$14,$AN$10)</f>
        <v>0</v>
      </c>
    </row>
    <row r="15" spans="1:43" s="50" customFormat="1" ht="17.25" customHeight="1">
      <c r="A15" s="51">
        <v>4</v>
      </c>
      <c r="B15" s="51"/>
      <c r="C15" s="99"/>
      <c r="D15" s="100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62">
        <f t="shared" si="0"/>
        <v>0</v>
      </c>
      <c r="AK15" s="49"/>
      <c r="AL15" s="63">
        <f t="shared" si="1"/>
      </c>
      <c r="AM15" s="63">
        <f t="shared" si="2"/>
      </c>
      <c r="AN15" s="50">
        <f>IF(AK15="要医療",$AJ$15,$AN$10)</f>
        <v>0</v>
      </c>
      <c r="AO15" s="50">
        <f>IF(AK15="重心",$AJ$15,$AN$10)</f>
        <v>0</v>
      </c>
      <c r="AP15" s="50">
        <f>IF(AK15="行動",$AJ$15,$AN$10)</f>
        <v>0</v>
      </c>
      <c r="AQ15" s="50">
        <f>IF(AK15="重度",$AJ$15,$AN$10)</f>
        <v>0</v>
      </c>
    </row>
    <row r="16" spans="1:43" s="50" customFormat="1" ht="17.25" customHeight="1">
      <c r="A16" s="51">
        <v>5</v>
      </c>
      <c r="B16" s="51"/>
      <c r="C16" s="99"/>
      <c r="D16" s="100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62">
        <f t="shared" si="0"/>
        <v>0</v>
      </c>
      <c r="AK16" s="49"/>
      <c r="AL16" s="63">
        <f t="shared" si="1"/>
      </c>
      <c r="AM16" s="63">
        <f t="shared" si="2"/>
      </c>
      <c r="AN16" s="50">
        <f>IF(AK16="要医療",$AJ$16,$AN$10)</f>
        <v>0</v>
      </c>
      <c r="AO16" s="50">
        <f>IF(AK16="重心",$AJ$16,$AN$10)</f>
        <v>0</v>
      </c>
      <c r="AP16" s="50">
        <f>IF(AK16="行動",$AJ$16,$AN$10)</f>
        <v>0</v>
      </c>
      <c r="AQ16" s="50">
        <f>IF(AK16="重度",$AJ$16,$AN$10)</f>
        <v>0</v>
      </c>
    </row>
    <row r="17" spans="1:43" s="50" customFormat="1" ht="17.25" customHeight="1">
      <c r="A17" s="51">
        <v>6</v>
      </c>
      <c r="B17" s="51"/>
      <c r="C17" s="99"/>
      <c r="D17" s="100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62">
        <f t="shared" si="0"/>
        <v>0</v>
      </c>
      <c r="AK17" s="49"/>
      <c r="AL17" s="63">
        <f t="shared" si="1"/>
      </c>
      <c r="AM17" s="63">
        <f t="shared" si="2"/>
      </c>
      <c r="AN17" s="50">
        <f>IF(AK17="要医療",$AJ$17,$AN$10)</f>
        <v>0</v>
      </c>
      <c r="AO17" s="50">
        <f>IF(AK17="重心",$AJ$17,$AN$10)</f>
        <v>0</v>
      </c>
      <c r="AP17" s="50">
        <f>IF(AK17="行動",$AJ$17,$AN$10)</f>
        <v>0</v>
      </c>
      <c r="AQ17" s="50">
        <f>IF(AK17="重度",$AJ$17,$AN$10)</f>
        <v>0</v>
      </c>
    </row>
    <row r="18" spans="1:43" s="50" customFormat="1" ht="17.25" customHeight="1">
      <c r="A18" s="51">
        <v>7</v>
      </c>
      <c r="B18" s="51"/>
      <c r="C18" s="99"/>
      <c r="D18" s="100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62">
        <f t="shared" si="0"/>
        <v>0</v>
      </c>
      <c r="AK18" s="49"/>
      <c r="AL18" s="63">
        <f t="shared" si="1"/>
      </c>
      <c r="AM18" s="63">
        <f t="shared" si="2"/>
      </c>
      <c r="AN18" s="50">
        <f>IF(AK18="要医療",$AJ$18,$AN$10)</f>
        <v>0</v>
      </c>
      <c r="AO18" s="50">
        <f>IF(AK18="重心",$AJ$18,$AN$10)</f>
        <v>0</v>
      </c>
      <c r="AP18" s="50">
        <f>IF(AK18="行動",$AJ$18,$AN$10)</f>
        <v>0</v>
      </c>
      <c r="AQ18" s="50">
        <f>IF(AK18="重度",$AJ$18,$AN$10)</f>
        <v>0</v>
      </c>
    </row>
    <row r="19" spans="1:43" s="50" customFormat="1" ht="17.25" customHeight="1">
      <c r="A19" s="51">
        <v>8</v>
      </c>
      <c r="B19" s="51"/>
      <c r="C19" s="99"/>
      <c r="D19" s="100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62">
        <f t="shared" si="0"/>
        <v>0</v>
      </c>
      <c r="AK19" s="49"/>
      <c r="AL19" s="63">
        <f t="shared" si="1"/>
      </c>
      <c r="AM19" s="63">
        <f t="shared" si="2"/>
      </c>
      <c r="AN19" s="50">
        <f>IF(AK19="要医療",$AJ$19,$AN$10)</f>
        <v>0</v>
      </c>
      <c r="AO19" s="50">
        <f>IF(AK19="重心",$AJ$19,$AN$10)</f>
        <v>0</v>
      </c>
      <c r="AP19" s="50">
        <f>IF(AK19="行動",$AJ$19,$AN$10)</f>
        <v>0</v>
      </c>
      <c r="AQ19" s="50">
        <f>IF(AK19="重度",$AJ$19,$AN$10)</f>
        <v>0</v>
      </c>
    </row>
    <row r="20" spans="1:43" s="50" customFormat="1" ht="17.25" customHeight="1">
      <c r="A20" s="51">
        <v>9</v>
      </c>
      <c r="B20" s="51"/>
      <c r="C20" s="99"/>
      <c r="D20" s="100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62">
        <f t="shared" si="0"/>
        <v>0</v>
      </c>
      <c r="AK20" s="49"/>
      <c r="AL20" s="63">
        <f t="shared" si="1"/>
      </c>
      <c r="AM20" s="63">
        <f t="shared" si="2"/>
      </c>
      <c r="AN20" s="50">
        <f>IF(AK20="要医療",$AJ$20,$AN$10)</f>
        <v>0</v>
      </c>
      <c r="AO20" s="50">
        <f>IF(AK20="重心",$AJ$20,$AN$10)</f>
        <v>0</v>
      </c>
      <c r="AP20" s="50">
        <f>IF(AK20="行動",$AJ$20,$AN$10)</f>
        <v>0</v>
      </c>
      <c r="AQ20" s="50">
        <f>IF(AK20="重度",$AJ$20,$AN$10)</f>
        <v>0</v>
      </c>
    </row>
    <row r="21" spans="1:43" s="50" customFormat="1" ht="17.25" customHeight="1">
      <c r="A21" s="51">
        <v>10</v>
      </c>
      <c r="B21" s="51"/>
      <c r="C21" s="99"/>
      <c r="D21" s="100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62">
        <f t="shared" si="0"/>
        <v>0</v>
      </c>
      <c r="AK21" s="49"/>
      <c r="AL21" s="63">
        <f t="shared" si="1"/>
      </c>
      <c r="AM21" s="63">
        <f t="shared" si="2"/>
      </c>
      <c r="AN21" s="50">
        <f>IF(AK21="要医療",$AJ$21,$AN$10)</f>
        <v>0</v>
      </c>
      <c r="AO21" s="50">
        <f>IF(AK21="重心",$AJ$21,$AN$10)</f>
        <v>0</v>
      </c>
      <c r="AP21" s="50">
        <f>IF(AK21="行動",$AJ$21,$AN$10)</f>
        <v>0</v>
      </c>
      <c r="AQ21" s="50">
        <f>IF(AK21="重度",$AJ$21,$AN$10)</f>
        <v>0</v>
      </c>
    </row>
    <row r="22" spans="1:43" s="50" customFormat="1" ht="17.25" customHeight="1">
      <c r="A22" s="51">
        <v>11</v>
      </c>
      <c r="B22" s="51"/>
      <c r="C22" s="99"/>
      <c r="D22" s="100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62">
        <f t="shared" si="0"/>
        <v>0</v>
      </c>
      <c r="AK22" s="49"/>
      <c r="AL22" s="63">
        <f t="shared" si="1"/>
      </c>
      <c r="AM22" s="63">
        <f t="shared" si="2"/>
      </c>
      <c r="AN22" s="50">
        <f>IF(AK22="要医療",$AJ$22,$AN$10)</f>
        <v>0</v>
      </c>
      <c r="AO22" s="50">
        <f>IF(AK22="重心",$AJ$22,$AN$10)</f>
        <v>0</v>
      </c>
      <c r="AP22" s="50">
        <f>IF(AK22="行動",$AJ$22,$AN$10)</f>
        <v>0</v>
      </c>
      <c r="AQ22" s="50">
        <f>IF(AK22="重度",$AJ$22,$AN$10)</f>
        <v>0</v>
      </c>
    </row>
    <row r="23" spans="1:43" s="50" customFormat="1" ht="17.25" customHeight="1">
      <c r="A23" s="51">
        <v>12</v>
      </c>
      <c r="B23" s="51"/>
      <c r="C23" s="99"/>
      <c r="D23" s="100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62">
        <f t="shared" si="0"/>
        <v>0</v>
      </c>
      <c r="AK23" s="49"/>
      <c r="AL23" s="63">
        <f t="shared" si="1"/>
      </c>
      <c r="AM23" s="63">
        <f t="shared" si="2"/>
      </c>
      <c r="AN23" s="50">
        <f>IF(AK23="要医療",$AJ$23,$AN$10)</f>
        <v>0</v>
      </c>
      <c r="AO23" s="50">
        <f>IF(AK23="重心",$AJ$23,$AN$10)</f>
        <v>0</v>
      </c>
      <c r="AP23" s="50">
        <f>IF(AK23="行動",$AJ$23,$AN$10)</f>
        <v>0</v>
      </c>
      <c r="AQ23" s="50">
        <f>IF(AK23="重度",$AJ$23,$AN$10)</f>
        <v>0</v>
      </c>
    </row>
    <row r="24" spans="1:43" s="50" customFormat="1" ht="17.25" customHeight="1">
      <c r="A24" s="51">
        <v>13</v>
      </c>
      <c r="B24" s="51"/>
      <c r="C24" s="99"/>
      <c r="D24" s="100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62">
        <f t="shared" si="0"/>
        <v>0</v>
      </c>
      <c r="AK24" s="49"/>
      <c r="AL24" s="63">
        <f t="shared" si="1"/>
      </c>
      <c r="AM24" s="63">
        <f t="shared" si="2"/>
      </c>
      <c r="AN24" s="50">
        <f>IF(AK24="要医療",$AJ$24,$AN$10)</f>
        <v>0</v>
      </c>
      <c r="AO24" s="50">
        <f>IF(AK24="重心",$AJ$24,$AN$10)</f>
        <v>0</v>
      </c>
      <c r="AP24" s="50">
        <f>IF(AK24="行動",$AJ$24,$AN$10)</f>
        <v>0</v>
      </c>
      <c r="AQ24" s="50">
        <f>IF(AK24="重度",$AJ$24,$AN$10)</f>
        <v>0</v>
      </c>
    </row>
    <row r="25" spans="1:43" s="50" customFormat="1" ht="17.25" customHeight="1">
      <c r="A25" s="51">
        <v>14</v>
      </c>
      <c r="B25" s="51"/>
      <c r="C25" s="99"/>
      <c r="D25" s="100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62">
        <f t="shared" si="0"/>
        <v>0</v>
      </c>
      <c r="AK25" s="49"/>
      <c r="AL25" s="63">
        <f t="shared" si="1"/>
      </c>
      <c r="AM25" s="63">
        <f t="shared" si="2"/>
      </c>
      <c r="AN25" s="50">
        <f>IF(AK25="要医療",$AJ$25,$AN$10)</f>
        <v>0</v>
      </c>
      <c r="AO25" s="50">
        <f>IF(AK25="重心",$AJ$25,$AN$10)</f>
        <v>0</v>
      </c>
      <c r="AP25" s="50">
        <f>IF(AK25="行動",$AJ$25,$AN$10)</f>
        <v>0</v>
      </c>
      <c r="AQ25" s="50">
        <f>IF(AK25="重度",$AJ$25,$AN$10)</f>
        <v>0</v>
      </c>
    </row>
    <row r="26" spans="1:43" s="50" customFormat="1" ht="17.25" customHeight="1">
      <c r="A26" s="51">
        <v>15</v>
      </c>
      <c r="B26" s="51"/>
      <c r="C26" s="99"/>
      <c r="D26" s="100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62">
        <f t="shared" si="0"/>
        <v>0</v>
      </c>
      <c r="AK26" s="49"/>
      <c r="AL26" s="63">
        <f t="shared" si="1"/>
      </c>
      <c r="AM26" s="63">
        <f t="shared" si="2"/>
      </c>
      <c r="AN26" s="50">
        <f>IF(AK26="要医療",$AJ$26,$AN$10)</f>
        <v>0</v>
      </c>
      <c r="AO26" s="50">
        <f>IF(AK26="重心",$AJ$26,$AN$10)</f>
        <v>0</v>
      </c>
      <c r="AP26" s="50">
        <f>IF(AK26="行動",$AJ$26,$AN$10)</f>
        <v>0</v>
      </c>
      <c r="AQ26" s="50">
        <f>IF(AK26="重度",$AJ$26,$AN$10)</f>
        <v>0</v>
      </c>
    </row>
    <row r="27" spans="1:43" s="50" customFormat="1" ht="17.25" customHeight="1">
      <c r="A27" s="51">
        <v>16</v>
      </c>
      <c r="B27" s="51"/>
      <c r="C27" s="99"/>
      <c r="D27" s="100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62">
        <f t="shared" si="0"/>
        <v>0</v>
      </c>
      <c r="AK27" s="49"/>
      <c r="AL27" s="63">
        <f t="shared" si="1"/>
      </c>
      <c r="AM27" s="63">
        <f t="shared" si="2"/>
      </c>
      <c r="AN27" s="50">
        <f>IF(AK27="要医療",$AJ$27,$AN$10)</f>
        <v>0</v>
      </c>
      <c r="AO27" s="50">
        <f>IF(AK27="重心",$AJ$27,$AN$10)</f>
        <v>0</v>
      </c>
      <c r="AP27" s="50">
        <f>IF(AK27="行動",$AJ$27,$AN$10)</f>
        <v>0</v>
      </c>
      <c r="AQ27" s="50">
        <f>IF(AK27="重度",$AJ$27,$AN$10)</f>
        <v>0</v>
      </c>
    </row>
    <row r="28" spans="1:43" s="50" customFormat="1" ht="17.25" customHeight="1">
      <c r="A28" s="51">
        <v>17</v>
      </c>
      <c r="B28" s="51"/>
      <c r="C28" s="99"/>
      <c r="D28" s="100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62">
        <f t="shared" si="0"/>
        <v>0</v>
      </c>
      <c r="AK28" s="49"/>
      <c r="AL28" s="63">
        <f t="shared" si="1"/>
      </c>
      <c r="AM28" s="63">
        <f t="shared" si="2"/>
      </c>
      <c r="AN28" s="50">
        <f>IF(AK28="要医療",$AJ$28,$AN$10)</f>
        <v>0</v>
      </c>
      <c r="AO28" s="50">
        <f>IF(AK28="重心",$AJ$28,$AN$10)</f>
        <v>0</v>
      </c>
      <c r="AP28" s="50">
        <f>IF(AK28="行動",$AJ$28,$AN$10)</f>
        <v>0</v>
      </c>
      <c r="AQ28" s="50">
        <f>IF(AK28="重度",$AJ$28,$AN$10)</f>
        <v>0</v>
      </c>
    </row>
    <row r="29" spans="1:43" s="50" customFormat="1" ht="17.25" customHeight="1">
      <c r="A29" s="51">
        <v>18</v>
      </c>
      <c r="B29" s="51"/>
      <c r="C29" s="99"/>
      <c r="D29" s="100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62">
        <f t="shared" si="0"/>
        <v>0</v>
      </c>
      <c r="AK29" s="49"/>
      <c r="AL29" s="63">
        <f t="shared" si="1"/>
      </c>
      <c r="AM29" s="63">
        <f t="shared" si="2"/>
      </c>
      <c r="AN29" s="50">
        <f>IF(AK29="要医療",$AJ$29,$AN$10)</f>
        <v>0</v>
      </c>
      <c r="AO29" s="50">
        <f>IF(AK29="重心",$AJ$29,$AN$10)</f>
        <v>0</v>
      </c>
      <c r="AP29" s="50">
        <f>IF(AK29="行動",$AJ$29,$AN$10)</f>
        <v>0</v>
      </c>
      <c r="AQ29" s="50">
        <f>IF(AK29="重度",$AJ$29,$AN$10)</f>
        <v>0</v>
      </c>
    </row>
    <row r="30" spans="1:43" s="50" customFormat="1" ht="17.25" customHeight="1">
      <c r="A30" s="51">
        <v>19</v>
      </c>
      <c r="B30" s="51"/>
      <c r="C30" s="99"/>
      <c r="D30" s="100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62">
        <f t="shared" si="0"/>
        <v>0</v>
      </c>
      <c r="AK30" s="49"/>
      <c r="AL30" s="63">
        <f t="shared" si="1"/>
      </c>
      <c r="AM30" s="63">
        <f t="shared" si="2"/>
      </c>
      <c r="AN30" s="50">
        <f>IF(AK30="要医療",$AJ$30,$AN$10)</f>
        <v>0</v>
      </c>
      <c r="AO30" s="50">
        <f>IF(AK30="重心",$AJ$30,$AN$10)</f>
        <v>0</v>
      </c>
      <c r="AP30" s="50">
        <f>IF(AK30="行動",$AJ$30,$AN$10)</f>
        <v>0</v>
      </c>
      <c r="AQ30" s="50">
        <f>IF(AK30="重度",$AJ$30,$AN$10)</f>
        <v>0</v>
      </c>
    </row>
    <row r="31" spans="1:43" s="50" customFormat="1" ht="17.25" customHeight="1">
      <c r="A31" s="51">
        <v>20</v>
      </c>
      <c r="B31" s="51"/>
      <c r="C31" s="99"/>
      <c r="D31" s="100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62">
        <f t="shared" si="0"/>
        <v>0</v>
      </c>
      <c r="AK31" s="49"/>
      <c r="AL31" s="63">
        <f t="shared" si="1"/>
      </c>
      <c r="AM31" s="63">
        <f t="shared" si="2"/>
      </c>
      <c r="AN31" s="50">
        <f>IF(AK31="要医療",$AJ$31,$AN$10)</f>
        <v>0</v>
      </c>
      <c r="AO31" s="50">
        <f>IF(AK31="重心",$AJ$31,$AN$10)</f>
        <v>0</v>
      </c>
      <c r="AP31" s="50">
        <f>IF(AK31="行動",$AJ$31,$AN$10)</f>
        <v>0</v>
      </c>
      <c r="AQ31" s="50">
        <f>IF(AK31="重度",$AJ$31,$AN$10)</f>
        <v>0</v>
      </c>
    </row>
    <row r="32" spans="1:43" s="50" customFormat="1" ht="17.25" customHeight="1">
      <c r="A32" s="51">
        <v>21</v>
      </c>
      <c r="B32" s="51"/>
      <c r="C32" s="99"/>
      <c r="D32" s="100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62">
        <f t="shared" si="0"/>
        <v>0</v>
      </c>
      <c r="AK32" s="49"/>
      <c r="AL32" s="63">
        <f t="shared" si="1"/>
      </c>
      <c r="AM32" s="63">
        <f t="shared" si="2"/>
      </c>
      <c r="AN32" s="50">
        <f>IF(AK32="要医療",$AJ$32,$AN$10)</f>
        <v>0</v>
      </c>
      <c r="AO32" s="50">
        <f>IF(AK32="重心",$AJ$32,$AN$10)</f>
        <v>0</v>
      </c>
      <c r="AP32" s="50">
        <f>IF(AK32="行動",$AJ$32,$AN$10)</f>
        <v>0</v>
      </c>
      <c r="AQ32" s="50">
        <f>IF(AK32="重度",$AJ$32,$AN$10)</f>
        <v>0</v>
      </c>
    </row>
    <row r="33" spans="1:43" s="50" customFormat="1" ht="17.25" customHeight="1">
      <c r="A33" s="51">
        <v>22</v>
      </c>
      <c r="B33" s="51"/>
      <c r="C33" s="99"/>
      <c r="D33" s="100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62">
        <f t="shared" si="0"/>
        <v>0</v>
      </c>
      <c r="AK33" s="49"/>
      <c r="AL33" s="63">
        <f t="shared" si="1"/>
      </c>
      <c r="AM33" s="63">
        <f t="shared" si="2"/>
      </c>
      <c r="AN33" s="50">
        <f>IF(AK33="要医療",$AJ$33,$AN$10)</f>
        <v>0</v>
      </c>
      <c r="AO33" s="50">
        <f>IF(AK33="重心",$AJ$33,$AN$10)</f>
        <v>0</v>
      </c>
      <c r="AP33" s="50">
        <f>IF(AK33="行動",$AJ$33,$AN$10)</f>
        <v>0</v>
      </c>
      <c r="AQ33" s="50">
        <f>IF(AK33="重度",$AJ$33,$AN$10)</f>
        <v>0</v>
      </c>
    </row>
    <row r="34" spans="1:43" s="50" customFormat="1" ht="17.25" customHeight="1">
      <c r="A34" s="51">
        <v>23</v>
      </c>
      <c r="B34" s="51"/>
      <c r="C34" s="99"/>
      <c r="D34" s="100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62">
        <f t="shared" si="0"/>
        <v>0</v>
      </c>
      <c r="AK34" s="49"/>
      <c r="AL34" s="63">
        <f t="shared" si="1"/>
      </c>
      <c r="AM34" s="63">
        <f t="shared" si="2"/>
      </c>
      <c r="AN34" s="50">
        <f>IF(AK34="要医療",$AJ$34,$AN$10)</f>
        <v>0</v>
      </c>
      <c r="AO34" s="50">
        <f>IF(AK34="重心",$AJ$34,$AN$10)</f>
        <v>0</v>
      </c>
      <c r="AP34" s="50">
        <f>IF(AK34="行動",$AJ$34,$AN$10)</f>
        <v>0</v>
      </c>
      <c r="AQ34" s="50">
        <f>IF(AK34="重度",$AJ$34,$AN$10)</f>
        <v>0</v>
      </c>
    </row>
    <row r="35" spans="1:43" s="50" customFormat="1" ht="17.25" customHeight="1">
      <c r="A35" s="51">
        <v>24</v>
      </c>
      <c r="B35" s="51"/>
      <c r="C35" s="99"/>
      <c r="D35" s="100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62">
        <f t="shared" si="0"/>
        <v>0</v>
      </c>
      <c r="AK35" s="49"/>
      <c r="AL35" s="63">
        <f t="shared" si="1"/>
      </c>
      <c r="AM35" s="63">
        <f t="shared" si="2"/>
      </c>
      <c r="AN35" s="50">
        <f>IF(AK35="要医療",$AJ$35,$AN$10)</f>
        <v>0</v>
      </c>
      <c r="AO35" s="50">
        <f>IF(AK35="重心",$AJ$35,$AN$10)</f>
        <v>0</v>
      </c>
      <c r="AP35" s="50">
        <f>IF(AK35="行動",$AJ$35,$AN$10)</f>
        <v>0</v>
      </c>
      <c r="AQ35" s="50">
        <f>IF(AK35="重度",$AJ$35,$AN$10)</f>
        <v>0</v>
      </c>
    </row>
    <row r="36" spans="1:43" s="50" customFormat="1" ht="17.25" customHeight="1">
      <c r="A36" s="51">
        <v>25</v>
      </c>
      <c r="B36" s="51"/>
      <c r="C36" s="99"/>
      <c r="D36" s="100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62">
        <f t="shared" si="0"/>
        <v>0</v>
      </c>
      <c r="AK36" s="49"/>
      <c r="AL36" s="63">
        <f t="shared" si="1"/>
      </c>
      <c r="AM36" s="63">
        <f t="shared" si="2"/>
      </c>
      <c r="AN36" s="50">
        <f>IF(AK36="要医療",$AJ$36,$AN$10)</f>
        <v>0</v>
      </c>
      <c r="AO36" s="50">
        <f>IF(AK36="重心",$AJ$36,$AN$10)</f>
        <v>0</v>
      </c>
      <c r="AP36" s="50">
        <f>IF(AK36="行動",$AJ$36,$AN$10)</f>
        <v>0</v>
      </c>
      <c r="AQ36" s="50">
        <f>IF(AK36="重度",$AJ$36,$AN$10)</f>
        <v>0</v>
      </c>
    </row>
    <row r="37" spans="1:43" s="50" customFormat="1" ht="17.25" customHeight="1">
      <c r="A37" s="51">
        <v>26</v>
      </c>
      <c r="B37" s="51"/>
      <c r="C37" s="99"/>
      <c r="D37" s="100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62">
        <f t="shared" si="0"/>
        <v>0</v>
      </c>
      <c r="AK37" s="49"/>
      <c r="AL37" s="63">
        <f t="shared" si="1"/>
      </c>
      <c r="AM37" s="63">
        <f t="shared" si="2"/>
      </c>
      <c r="AN37" s="50">
        <f>IF(AK37="要医療",$AJ$37,$AN$10)</f>
        <v>0</v>
      </c>
      <c r="AO37" s="50">
        <f>IF(AK37="重心",$AJ$37,$AN$10)</f>
        <v>0</v>
      </c>
      <c r="AP37" s="50">
        <f>IF(AK37="行動",$AJ$37,$AN$10)</f>
        <v>0</v>
      </c>
      <c r="AQ37" s="50">
        <f>IF(AK37="重度",$AJ$37,$AN$10)</f>
        <v>0</v>
      </c>
    </row>
    <row r="38" spans="1:43" s="50" customFormat="1" ht="17.25" customHeight="1">
      <c r="A38" s="51">
        <v>27</v>
      </c>
      <c r="B38" s="51"/>
      <c r="C38" s="99"/>
      <c r="D38" s="100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62">
        <f t="shared" si="0"/>
        <v>0</v>
      </c>
      <c r="AK38" s="49"/>
      <c r="AL38" s="63">
        <f t="shared" si="1"/>
      </c>
      <c r="AM38" s="63">
        <f t="shared" si="2"/>
      </c>
      <c r="AN38" s="50">
        <f>IF(AK38="要医療",$AJ$38,$AN$10)</f>
        <v>0</v>
      </c>
      <c r="AO38" s="50">
        <f>IF(AK38="重心",$AJ$38,$AN$10)</f>
        <v>0</v>
      </c>
      <c r="AP38" s="50">
        <f>IF(AK38="行動",$AJ$38,$AN$10)</f>
        <v>0</v>
      </c>
      <c r="AQ38" s="50">
        <f>IF(AK38="重度",$AJ$38,$AN$10)</f>
        <v>0</v>
      </c>
    </row>
    <row r="39" spans="1:43" s="50" customFormat="1" ht="17.25" customHeight="1">
      <c r="A39" s="51">
        <v>28</v>
      </c>
      <c r="B39" s="51"/>
      <c r="C39" s="99"/>
      <c r="D39" s="100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62">
        <f t="shared" si="0"/>
        <v>0</v>
      </c>
      <c r="AK39" s="49"/>
      <c r="AL39" s="63">
        <f t="shared" si="1"/>
      </c>
      <c r="AM39" s="63">
        <f t="shared" si="2"/>
      </c>
      <c r="AN39" s="50">
        <f>IF(AK39="要医療",$AJ$39,$AN$10)</f>
        <v>0</v>
      </c>
      <c r="AO39" s="50">
        <f>IF(AK39="重心",$AJ$39,$AN$10)</f>
        <v>0</v>
      </c>
      <c r="AP39" s="50">
        <f>IF(AK39="行動",$AJ$39,$AN$10)</f>
        <v>0</v>
      </c>
      <c r="AQ39" s="50">
        <f>IF(AK39="重度",$AJ$39,$AN$10)</f>
        <v>0</v>
      </c>
    </row>
    <row r="40" spans="1:43" s="50" customFormat="1" ht="17.25" customHeight="1">
      <c r="A40" s="51">
        <v>29</v>
      </c>
      <c r="B40" s="51"/>
      <c r="C40" s="99"/>
      <c r="D40" s="100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62">
        <f t="shared" si="0"/>
        <v>0</v>
      </c>
      <c r="AK40" s="49"/>
      <c r="AL40" s="63">
        <f t="shared" si="1"/>
      </c>
      <c r="AM40" s="63">
        <f t="shared" si="2"/>
      </c>
      <c r="AN40" s="50">
        <f>IF(AK40="要医療",$AJ$40,$AN$10)</f>
        <v>0</v>
      </c>
      <c r="AO40" s="50">
        <f>IF(AK40="重心",$AJ$40,$AN$10)</f>
        <v>0</v>
      </c>
      <c r="AP40" s="50">
        <f>IF(AK40="行動",$AJ$40,$AN$10)</f>
        <v>0</v>
      </c>
      <c r="AQ40" s="50">
        <f>IF(AK40="重度",$AJ$40,$AN$10)</f>
        <v>0</v>
      </c>
    </row>
    <row r="41" spans="1:43" s="50" customFormat="1" ht="17.25" customHeight="1">
      <c r="A41" s="51">
        <v>30</v>
      </c>
      <c r="B41" s="51"/>
      <c r="C41" s="99"/>
      <c r="D41" s="100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62">
        <f t="shared" si="0"/>
        <v>0</v>
      </c>
      <c r="AK41" s="49"/>
      <c r="AL41" s="63">
        <f t="shared" si="1"/>
      </c>
      <c r="AM41" s="63">
        <f t="shared" si="2"/>
      </c>
      <c r="AN41" s="50">
        <f>IF(AK41="要医療",$AJ$41,$AN$10)</f>
        <v>0</v>
      </c>
      <c r="AO41" s="50">
        <f>IF(AK41="重心",$AJ$41,$AN$10)</f>
        <v>0</v>
      </c>
      <c r="AP41" s="50">
        <f>IF(AK41="行動",$AJ$41,$AN$10)</f>
        <v>0</v>
      </c>
      <c r="AQ41" s="50">
        <f>IF(AK41="重度",$AJ$41,$AN$10)</f>
        <v>0</v>
      </c>
    </row>
    <row r="42" spans="1:43" s="50" customFormat="1" ht="17.25" customHeight="1">
      <c r="A42" s="51">
        <v>31</v>
      </c>
      <c r="B42" s="51"/>
      <c r="C42" s="99"/>
      <c r="D42" s="100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62">
        <f t="shared" si="0"/>
        <v>0</v>
      </c>
      <c r="AK42" s="49"/>
      <c r="AL42" s="63">
        <f t="shared" si="1"/>
      </c>
      <c r="AM42" s="63">
        <f t="shared" si="2"/>
      </c>
      <c r="AN42" s="50">
        <f>IF(AK42="要医療",$AJ$42,$AN$10)</f>
        <v>0</v>
      </c>
      <c r="AO42" s="50">
        <f>IF(AK42="重心",$AJ$42,$AN$10)</f>
        <v>0</v>
      </c>
      <c r="AP42" s="50">
        <f>IF(AK42="行動",$AJ$42,$AN$10)</f>
        <v>0</v>
      </c>
      <c r="AQ42" s="50">
        <f>IF(AK42="重度",$AJ$42,$AN$10)</f>
        <v>0</v>
      </c>
    </row>
    <row r="43" spans="1:43" s="50" customFormat="1" ht="17.25" customHeight="1">
      <c r="A43" s="51">
        <v>32</v>
      </c>
      <c r="B43" s="51"/>
      <c r="C43" s="99"/>
      <c r="D43" s="100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62">
        <f t="shared" si="0"/>
        <v>0</v>
      </c>
      <c r="AK43" s="49"/>
      <c r="AL43" s="63">
        <f t="shared" si="1"/>
      </c>
      <c r="AM43" s="63">
        <f t="shared" si="2"/>
      </c>
      <c r="AN43" s="50">
        <f>IF(AK43="要医療",$AJ$43,$AN$10)</f>
        <v>0</v>
      </c>
      <c r="AO43" s="50">
        <f>IF(AK43="重心",$AJ$43,$AN$10)</f>
        <v>0</v>
      </c>
      <c r="AP43" s="50">
        <f>IF(AK43="行動",$AJ$43,$AN$10)</f>
        <v>0</v>
      </c>
      <c r="AQ43" s="50">
        <f>IF(AK43="重度",$AJ$43,$AN$10)</f>
        <v>0</v>
      </c>
    </row>
    <row r="44" spans="1:43" s="50" customFormat="1" ht="17.25" customHeight="1">
      <c r="A44" s="51">
        <v>33</v>
      </c>
      <c r="B44" s="51"/>
      <c r="C44" s="99"/>
      <c r="D44" s="100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62">
        <f t="shared" si="0"/>
        <v>0</v>
      </c>
      <c r="AK44" s="49"/>
      <c r="AL44" s="63">
        <f t="shared" si="1"/>
      </c>
      <c r="AM44" s="63">
        <f t="shared" si="2"/>
      </c>
      <c r="AN44" s="50">
        <f>IF(AK44="要医療",$AJ$44,$AN$10)</f>
        <v>0</v>
      </c>
      <c r="AO44" s="50">
        <f>IF(AK44="重心",$AJ$44,$AN$10)</f>
        <v>0</v>
      </c>
      <c r="AP44" s="50">
        <f>IF(AK44="行動",$AJ$44,$AN$10)</f>
        <v>0</v>
      </c>
      <c r="AQ44" s="50">
        <f>IF(AK44="重度",$AJ$44,$AN$10)</f>
        <v>0</v>
      </c>
    </row>
    <row r="45" spans="1:43" s="50" customFormat="1" ht="17.25" customHeight="1">
      <c r="A45" s="51">
        <v>34</v>
      </c>
      <c r="B45" s="51"/>
      <c r="C45" s="99"/>
      <c r="D45" s="100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62">
        <f t="shared" si="0"/>
        <v>0</v>
      </c>
      <c r="AK45" s="49"/>
      <c r="AL45" s="63">
        <f t="shared" si="1"/>
      </c>
      <c r="AM45" s="63">
        <f t="shared" si="2"/>
      </c>
      <c r="AN45" s="50">
        <f>IF(AK45="要医療",$AJ$45,$AN$10)</f>
        <v>0</v>
      </c>
      <c r="AO45" s="50">
        <f>IF(AK45="重心",$AJ$45,$AN$10)</f>
        <v>0</v>
      </c>
      <c r="AP45" s="50">
        <f>IF(AK45="行動",$AJ$45,$AN$10)</f>
        <v>0</v>
      </c>
      <c r="AQ45" s="50">
        <f>IF(AK45="重度",$AJ$45,$AN$10)</f>
        <v>0</v>
      </c>
    </row>
    <row r="46" spans="1:43" s="50" customFormat="1" ht="17.25" customHeight="1">
      <c r="A46" s="51">
        <v>35</v>
      </c>
      <c r="B46" s="51"/>
      <c r="C46" s="99"/>
      <c r="D46" s="100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62">
        <f t="shared" si="0"/>
        <v>0</v>
      </c>
      <c r="AK46" s="49"/>
      <c r="AL46" s="63">
        <f t="shared" si="1"/>
      </c>
      <c r="AM46" s="63">
        <f t="shared" si="2"/>
      </c>
      <c r="AN46" s="50">
        <f>IF(AK46="要医療",$AJ$46,$AN$10)</f>
        <v>0</v>
      </c>
      <c r="AO46" s="50">
        <f>IF(AK46="重心",$AJ$46,$AN$10)</f>
        <v>0</v>
      </c>
      <c r="AP46" s="50">
        <f>IF(AK46="行動",$AJ$46,$AN$10)</f>
        <v>0</v>
      </c>
      <c r="AQ46" s="50">
        <f>IF(AK46="重度",$AJ$46,$AN$10)</f>
        <v>0</v>
      </c>
    </row>
    <row r="47" spans="1:43" s="50" customFormat="1" ht="17.25" customHeight="1">
      <c r="A47" s="51">
        <v>36</v>
      </c>
      <c r="B47" s="51"/>
      <c r="C47" s="99"/>
      <c r="D47" s="100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62">
        <f t="shared" si="0"/>
        <v>0</v>
      </c>
      <c r="AK47" s="49"/>
      <c r="AL47" s="63">
        <f t="shared" si="1"/>
      </c>
      <c r="AM47" s="63">
        <f t="shared" si="2"/>
      </c>
      <c r="AN47" s="50">
        <f>IF(AK47="要医療",$AJ$47,$AN$10)</f>
        <v>0</v>
      </c>
      <c r="AO47" s="50">
        <f>IF(AK47="重心",$AJ$47,$AN$10)</f>
        <v>0</v>
      </c>
      <c r="AP47" s="50">
        <f>IF(AK47="行動",$AJ$47,$AN$10)</f>
        <v>0</v>
      </c>
      <c r="AQ47" s="50">
        <f>IF(AK47="重度",$AJ$47,$AN$10)</f>
        <v>0</v>
      </c>
    </row>
    <row r="48" spans="1:43" s="50" customFormat="1" ht="17.25" customHeight="1">
      <c r="A48" s="51">
        <v>37</v>
      </c>
      <c r="B48" s="51"/>
      <c r="C48" s="99"/>
      <c r="D48" s="100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62">
        <f t="shared" si="0"/>
        <v>0</v>
      </c>
      <c r="AK48" s="49"/>
      <c r="AL48" s="63">
        <f t="shared" si="1"/>
      </c>
      <c r="AM48" s="63">
        <f t="shared" si="2"/>
      </c>
      <c r="AN48" s="50">
        <f>IF(AK48="要医療",$AJ$48,$AN$10)</f>
        <v>0</v>
      </c>
      <c r="AO48" s="50">
        <f>IF(AK48="重心",$AJ$48,$AN$10)</f>
        <v>0</v>
      </c>
      <c r="AP48" s="50">
        <f>IF(AK48="行動",$AJ$48,$AN$10)</f>
        <v>0</v>
      </c>
      <c r="AQ48" s="50">
        <f>IF(AK48="重度",$AJ$48,$AN$10)</f>
        <v>0</v>
      </c>
    </row>
    <row r="49" spans="1:43" s="50" customFormat="1" ht="17.25" customHeight="1">
      <c r="A49" s="51">
        <v>38</v>
      </c>
      <c r="B49" s="51"/>
      <c r="C49" s="99"/>
      <c r="D49" s="100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62">
        <f t="shared" si="0"/>
        <v>0</v>
      </c>
      <c r="AK49" s="49"/>
      <c r="AL49" s="63">
        <f t="shared" si="1"/>
      </c>
      <c r="AM49" s="63">
        <f t="shared" si="2"/>
      </c>
      <c r="AN49" s="50">
        <f>IF(AK49="要医療",$AJ$49,$AN$10)</f>
        <v>0</v>
      </c>
      <c r="AO49" s="50">
        <f>IF(AK49="重心",$AJ$49,$AN$10)</f>
        <v>0</v>
      </c>
      <c r="AP49" s="50">
        <f>IF(AK49="行動",$AJ$49,$AN$10)</f>
        <v>0</v>
      </c>
      <c r="AQ49" s="50">
        <f>IF(AK49="重度",$AJ$49,$AN$10)</f>
        <v>0</v>
      </c>
    </row>
    <row r="50" spans="1:43" s="50" customFormat="1" ht="17.25" customHeight="1">
      <c r="A50" s="51">
        <v>39</v>
      </c>
      <c r="B50" s="51"/>
      <c r="C50" s="99"/>
      <c r="D50" s="100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62">
        <f t="shared" si="0"/>
        <v>0</v>
      </c>
      <c r="AK50" s="49"/>
      <c r="AL50" s="63">
        <f t="shared" si="1"/>
      </c>
      <c r="AM50" s="63">
        <f t="shared" si="2"/>
      </c>
      <c r="AN50" s="50">
        <f>IF(AK50="要医療",$AJ$50,$AN$10)</f>
        <v>0</v>
      </c>
      <c r="AO50" s="50">
        <f>IF(AK50="重心",$AJ$50,$AN$10)</f>
        <v>0</v>
      </c>
      <c r="AP50" s="50">
        <f>IF(AK50="行動",$AJ$50,$AN$10)</f>
        <v>0</v>
      </c>
      <c r="AQ50" s="50">
        <f>IF(AK50="重度",$AJ$50,$AN$10)</f>
        <v>0</v>
      </c>
    </row>
    <row r="51" spans="1:43" s="50" customFormat="1" ht="17.25" customHeight="1">
      <c r="A51" s="51">
        <v>40</v>
      </c>
      <c r="B51" s="51"/>
      <c r="C51" s="99"/>
      <c r="D51" s="100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62">
        <f t="shared" si="0"/>
        <v>0</v>
      </c>
      <c r="AK51" s="49"/>
      <c r="AL51" s="63">
        <f t="shared" si="1"/>
      </c>
      <c r="AM51" s="63">
        <f t="shared" si="2"/>
      </c>
      <c r="AN51" s="50">
        <f>IF(AK51="要医療",$AJ$51,$AN$10)</f>
        <v>0</v>
      </c>
      <c r="AO51" s="50">
        <f>IF(AK51="重心",$AJ$51,$AN$10)</f>
        <v>0</v>
      </c>
      <c r="AP51" s="50">
        <f>IF(AK51="行動",$AJ$51,$AN$10)</f>
        <v>0</v>
      </c>
      <c r="AQ51" s="50">
        <f>IF(AK51="重度",$AJ$51,$AN$10)</f>
        <v>0</v>
      </c>
    </row>
    <row r="52" spans="1:43" s="50" customFormat="1" ht="17.25" customHeight="1">
      <c r="A52" s="51">
        <v>41</v>
      </c>
      <c r="B52" s="51"/>
      <c r="C52" s="99"/>
      <c r="D52" s="100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62">
        <f t="shared" si="0"/>
        <v>0</v>
      </c>
      <c r="AK52" s="49"/>
      <c r="AL52" s="63">
        <f t="shared" si="1"/>
      </c>
      <c r="AM52" s="63">
        <f t="shared" si="2"/>
      </c>
      <c r="AN52" s="50">
        <f>IF(AK52="要医療",$AJ$52,$AN$10)</f>
        <v>0</v>
      </c>
      <c r="AO52" s="50">
        <f>IF(AK52="重心",$AJ$52,$AN$10)</f>
        <v>0</v>
      </c>
      <c r="AP52" s="50">
        <f>IF(AK52="行動",$AJ$52,$AN$10)</f>
        <v>0</v>
      </c>
      <c r="AQ52" s="50">
        <f>IF(AK52="重度",$AJ$52,$AN$10)</f>
        <v>0</v>
      </c>
    </row>
    <row r="53" spans="1:43" s="50" customFormat="1" ht="17.25" customHeight="1">
      <c r="A53" s="51">
        <v>42</v>
      </c>
      <c r="B53" s="51"/>
      <c r="C53" s="99"/>
      <c r="D53" s="100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62">
        <f t="shared" si="0"/>
        <v>0</v>
      </c>
      <c r="AK53" s="49"/>
      <c r="AL53" s="63">
        <f t="shared" si="1"/>
      </c>
      <c r="AM53" s="63">
        <f t="shared" si="2"/>
      </c>
      <c r="AN53" s="50">
        <f>IF(AK53="要医療",$AJ$53,$AN$10)</f>
        <v>0</v>
      </c>
      <c r="AO53" s="50">
        <f>IF(AK53="重心",$AJ$53,$AN$10)</f>
        <v>0</v>
      </c>
      <c r="AP53" s="50">
        <f>IF(AK53="行動",$AJ$53,$AN$10)</f>
        <v>0</v>
      </c>
      <c r="AQ53" s="50">
        <f>IF(AK53="重度",$AJ$53,$AN$10)</f>
        <v>0</v>
      </c>
    </row>
    <row r="54" spans="1:43" s="50" customFormat="1" ht="17.25" customHeight="1">
      <c r="A54" s="51">
        <v>43</v>
      </c>
      <c r="B54" s="51"/>
      <c r="C54" s="99"/>
      <c r="D54" s="100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62">
        <f t="shared" si="0"/>
        <v>0</v>
      </c>
      <c r="AK54" s="49"/>
      <c r="AL54" s="63">
        <f t="shared" si="1"/>
      </c>
      <c r="AM54" s="63">
        <f t="shared" si="2"/>
      </c>
      <c r="AN54" s="50">
        <f>IF(AK54="要医療",$AJ$54,$AN$10)</f>
        <v>0</v>
      </c>
      <c r="AO54" s="50">
        <f>IF(AK54="重心",$AJ$54,$AN$10)</f>
        <v>0</v>
      </c>
      <c r="AP54" s="50">
        <f>IF(AK54="行動",$AJ$54,$AN$10)</f>
        <v>0</v>
      </c>
      <c r="AQ54" s="50">
        <f>IF(AK54="重度",$AJ$54,$AN$10)</f>
        <v>0</v>
      </c>
    </row>
    <row r="55" spans="1:43" s="50" customFormat="1" ht="17.25" customHeight="1">
      <c r="A55" s="51">
        <v>44</v>
      </c>
      <c r="B55" s="51"/>
      <c r="C55" s="99"/>
      <c r="D55" s="100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62">
        <f t="shared" si="0"/>
        <v>0</v>
      </c>
      <c r="AK55" s="49"/>
      <c r="AL55" s="63">
        <f t="shared" si="1"/>
      </c>
      <c r="AM55" s="63">
        <f t="shared" si="2"/>
      </c>
      <c r="AN55" s="50">
        <f>IF(AK55="要医療",$AJ$55,$AN$10)</f>
        <v>0</v>
      </c>
      <c r="AO55" s="50">
        <f>IF(AK55="重心",$AJ$55,$AN$10)</f>
        <v>0</v>
      </c>
      <c r="AP55" s="50">
        <f>IF(AK55="行動",$AJ$55,$AN$10)</f>
        <v>0</v>
      </c>
      <c r="AQ55" s="50">
        <f>IF(AK55="重度",$AJ$55,$AN$10)</f>
        <v>0</v>
      </c>
    </row>
    <row r="56" spans="1:43" s="50" customFormat="1" ht="17.25" customHeight="1">
      <c r="A56" s="51">
        <v>45</v>
      </c>
      <c r="B56" s="51"/>
      <c r="C56" s="99"/>
      <c r="D56" s="100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62">
        <f t="shared" si="0"/>
        <v>0</v>
      </c>
      <c r="AK56" s="49"/>
      <c r="AL56" s="63">
        <f t="shared" si="1"/>
      </c>
      <c r="AM56" s="63">
        <f t="shared" si="2"/>
      </c>
      <c r="AN56" s="50">
        <f>IF(AK56="要医療",$AJ$56,$AN$10)</f>
        <v>0</v>
      </c>
      <c r="AO56" s="50">
        <f>IF(AK56="重心",$AJ$56,$AN$10)</f>
        <v>0</v>
      </c>
      <c r="AP56" s="50">
        <f>IF(AK56="行動",$AJ$56,$AN$10)</f>
        <v>0</v>
      </c>
      <c r="AQ56" s="50">
        <f>IF(AK56="重度",$AJ$56,$AN$10)</f>
        <v>0</v>
      </c>
    </row>
    <row r="57" spans="1:43" s="50" customFormat="1" ht="17.25" customHeight="1">
      <c r="A57" s="51">
        <v>46</v>
      </c>
      <c r="B57" s="51"/>
      <c r="C57" s="99"/>
      <c r="D57" s="100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62">
        <f t="shared" si="0"/>
        <v>0</v>
      </c>
      <c r="AK57" s="49"/>
      <c r="AL57" s="63">
        <f t="shared" si="1"/>
      </c>
      <c r="AM57" s="63">
        <f t="shared" si="2"/>
      </c>
      <c r="AN57" s="50">
        <f>IF(AK57="要医療",$AJ$57,$AN$10)</f>
        <v>0</v>
      </c>
      <c r="AO57" s="50">
        <f>IF(AK57="重心",$AJ$57,$AN$10)</f>
        <v>0</v>
      </c>
      <c r="AP57" s="50">
        <f>IF(AK57="行動",$AJ$57,$AN$10)</f>
        <v>0</v>
      </c>
      <c r="AQ57" s="50">
        <f>IF(AK57="重度",$AJ$57,$AN$10)</f>
        <v>0</v>
      </c>
    </row>
    <row r="58" spans="1:43" s="50" customFormat="1" ht="17.25" customHeight="1">
      <c r="A58" s="51">
        <v>47</v>
      </c>
      <c r="B58" s="51"/>
      <c r="C58" s="99"/>
      <c r="D58" s="100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62">
        <f t="shared" si="0"/>
        <v>0</v>
      </c>
      <c r="AK58" s="49"/>
      <c r="AL58" s="63">
        <f t="shared" si="1"/>
      </c>
      <c r="AM58" s="63">
        <f t="shared" si="2"/>
      </c>
      <c r="AN58" s="50">
        <f>IF(AK58="要医療",$AJ$58,$AN$10)</f>
        <v>0</v>
      </c>
      <c r="AO58" s="50">
        <f>IF(AK58="重心",$AJ$58,$AN$10)</f>
        <v>0</v>
      </c>
      <c r="AP58" s="50">
        <f>IF(AK58="行動",$AJ$58,$AN$10)</f>
        <v>0</v>
      </c>
      <c r="AQ58" s="50">
        <f>IF(AK58="重度",$AJ$58,$AN$10)</f>
        <v>0</v>
      </c>
    </row>
    <row r="59" spans="1:43" s="50" customFormat="1" ht="17.25" customHeight="1">
      <c r="A59" s="51">
        <v>48</v>
      </c>
      <c r="B59" s="51"/>
      <c r="C59" s="99"/>
      <c r="D59" s="100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62">
        <f t="shared" si="0"/>
        <v>0</v>
      </c>
      <c r="AK59" s="49"/>
      <c r="AL59" s="63">
        <f t="shared" si="1"/>
      </c>
      <c r="AM59" s="63">
        <f t="shared" si="2"/>
      </c>
      <c r="AN59" s="50">
        <f>IF(AK59="要医療",$AJ$59,$AN$10)</f>
        <v>0</v>
      </c>
      <c r="AO59" s="50">
        <f>IF(AK59="重心",$AJ$59,$AN$10)</f>
        <v>0</v>
      </c>
      <c r="AP59" s="50">
        <f>IF(AK59="行動",$AJ$59,$AN$10)</f>
        <v>0</v>
      </c>
      <c r="AQ59" s="50">
        <f>IF(AK59="重度",$AJ$59,$AN$10)</f>
        <v>0</v>
      </c>
    </row>
    <row r="60" spans="1:43" s="50" customFormat="1" ht="17.25" customHeight="1">
      <c r="A60" s="51">
        <v>49</v>
      </c>
      <c r="B60" s="51"/>
      <c r="C60" s="99"/>
      <c r="D60" s="100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62">
        <f t="shared" si="0"/>
        <v>0</v>
      </c>
      <c r="AK60" s="49"/>
      <c r="AL60" s="63">
        <f t="shared" si="1"/>
      </c>
      <c r="AM60" s="63">
        <f t="shared" si="2"/>
      </c>
      <c r="AN60" s="50">
        <f>IF(AK60="要医療",$AJ$60,$AN$10)</f>
        <v>0</v>
      </c>
      <c r="AO60" s="50">
        <f>IF(AK60="重心",$AJ$60,$AN$10)</f>
        <v>0</v>
      </c>
      <c r="AP60" s="50">
        <f>IF(AK60="行動",$AJ$60,$AN$10)</f>
        <v>0</v>
      </c>
      <c r="AQ60" s="50">
        <f>IF(AK60="重度",$AJ$60,$AN$10)</f>
        <v>0</v>
      </c>
    </row>
    <row r="61" spans="1:43" s="50" customFormat="1" ht="17.25" customHeight="1">
      <c r="A61" s="51">
        <v>50</v>
      </c>
      <c r="B61" s="51"/>
      <c r="C61" s="99"/>
      <c r="D61" s="100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62">
        <f t="shared" si="0"/>
        <v>0</v>
      </c>
      <c r="AK61" s="49"/>
      <c r="AL61" s="63">
        <f t="shared" si="1"/>
      </c>
      <c r="AM61" s="63">
        <f t="shared" si="2"/>
      </c>
      <c r="AN61" s="50">
        <f>IF(AK61="要医療",$AJ$61,$AN$10)</f>
        <v>0</v>
      </c>
      <c r="AO61" s="50">
        <f>IF(AK61="重心",$AJ$61,$AN$10)</f>
        <v>0</v>
      </c>
      <c r="AP61" s="50">
        <f>IF(AK61="行動",$AJ$61,$AN$10)</f>
        <v>0</v>
      </c>
      <c r="AQ61" s="50">
        <f>IF(AK61="重度",$AJ$61,$AN$10)</f>
        <v>0</v>
      </c>
    </row>
    <row r="62" spans="1:44" ht="20.25" customHeight="1">
      <c r="A62" s="91" t="s">
        <v>9</v>
      </c>
      <c r="B62" s="92"/>
      <c r="C62" s="92"/>
      <c r="D62" s="9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3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4">
        <f>COUNTIF(AK12:AK61,"行動")</f>
        <v>0</v>
      </c>
      <c r="AL62" s="68"/>
      <c r="AM62" s="80">
        <f>SUM(AM12:AM61)</f>
        <v>0</v>
      </c>
      <c r="AN62" s="81">
        <f>SUM(AN12:AN61)</f>
        <v>0</v>
      </c>
      <c r="AO62" s="81">
        <f>SUM(AO12:AO61)</f>
        <v>0</v>
      </c>
      <c r="AP62" s="81">
        <f>SUM(AP12:AP61)</f>
        <v>0</v>
      </c>
      <c r="AQ62" s="81">
        <f>SUM(AQ12:AQ61)</f>
        <v>0</v>
      </c>
      <c r="AR62" s="78" t="s">
        <v>50</v>
      </c>
    </row>
    <row r="63" spans="37:44" ht="16.5" customHeight="1">
      <c r="AK63" s="116" t="s">
        <v>38</v>
      </c>
      <c r="AL63" s="116"/>
      <c r="AM63" s="116"/>
      <c r="AN63" s="76" t="s">
        <v>19</v>
      </c>
      <c r="AO63" s="76" t="s">
        <v>20</v>
      </c>
      <c r="AP63" s="76" t="s">
        <v>21</v>
      </c>
      <c r="AQ63" s="76" t="s">
        <v>22</v>
      </c>
      <c r="AR63" s="79"/>
    </row>
    <row r="64" spans="17:44" ht="16.5" customHeight="1">
      <c r="Q64" s="45"/>
      <c r="AN64" s="81">
        <f>COUNTIF(AK12:AK61,"要医療")</f>
        <v>0</v>
      </c>
      <c r="AO64" s="81">
        <f>COUNTIF(AK12:AK61,"重心")</f>
        <v>0</v>
      </c>
      <c r="AP64" s="81">
        <f>COUNTIF(AK12:AK61,"行動")</f>
        <v>0</v>
      </c>
      <c r="AQ64" s="81">
        <f>COUNTIF(AK12:AK61,"重度")</f>
        <v>0</v>
      </c>
      <c r="AR64" s="78" t="s">
        <v>79</v>
      </c>
    </row>
  </sheetData>
  <sheetProtection password="CC0D" sheet="1"/>
  <protectedRanges>
    <protectedRange sqref="B12:C12 B13:B17 C13:C61 E12:AI61" name="範囲1"/>
  </protectedRanges>
  <mergeCells count="70">
    <mergeCell ref="C43:D43"/>
    <mergeCell ref="C44:D44"/>
    <mergeCell ref="C45:D45"/>
    <mergeCell ref="C46:D46"/>
    <mergeCell ref="C37:D37"/>
    <mergeCell ref="C38:D38"/>
    <mergeCell ref="C39:D39"/>
    <mergeCell ref="C40:D40"/>
    <mergeCell ref="C41:D41"/>
    <mergeCell ref="C42:D42"/>
    <mergeCell ref="C31:D31"/>
    <mergeCell ref="C32:D32"/>
    <mergeCell ref="C33:D33"/>
    <mergeCell ref="C34:D34"/>
    <mergeCell ref="C35:D35"/>
    <mergeCell ref="C36:D36"/>
    <mergeCell ref="C25:D25"/>
    <mergeCell ref="C26:D26"/>
    <mergeCell ref="C27:D27"/>
    <mergeCell ref="C28:D28"/>
    <mergeCell ref="C29:D29"/>
    <mergeCell ref="C30:D30"/>
    <mergeCell ref="P7:AH8"/>
    <mergeCell ref="AK63:AM63"/>
    <mergeCell ref="C17:D17"/>
    <mergeCell ref="C18:D18"/>
    <mergeCell ref="A2:AM2"/>
    <mergeCell ref="C14:D14"/>
    <mergeCell ref="C15:D15"/>
    <mergeCell ref="A10:A11"/>
    <mergeCell ref="B10:B11"/>
    <mergeCell ref="C10:C11"/>
    <mergeCell ref="C16:D16"/>
    <mergeCell ref="A6:C6"/>
    <mergeCell ref="A7:C7"/>
    <mergeCell ref="A8:C8"/>
    <mergeCell ref="A9:C9"/>
    <mergeCell ref="C12:D12"/>
    <mergeCell ref="C13:D13"/>
    <mergeCell ref="D6:N6"/>
    <mergeCell ref="C55:D55"/>
    <mergeCell ref="C19:D19"/>
    <mergeCell ref="C20:D20"/>
    <mergeCell ref="C21:D21"/>
    <mergeCell ref="C47:D47"/>
    <mergeCell ref="C48:D48"/>
    <mergeCell ref="C49:D49"/>
    <mergeCell ref="C22:D22"/>
    <mergeCell ref="C23:D23"/>
    <mergeCell ref="C24:D24"/>
    <mergeCell ref="C57:D57"/>
    <mergeCell ref="C58:D58"/>
    <mergeCell ref="C59:D59"/>
    <mergeCell ref="C60:D60"/>
    <mergeCell ref="C61:D61"/>
    <mergeCell ref="C50:D50"/>
    <mergeCell ref="C51:D51"/>
    <mergeCell ref="C52:D52"/>
    <mergeCell ref="C53:D53"/>
    <mergeCell ref="C54:D54"/>
    <mergeCell ref="P5:AH6"/>
    <mergeCell ref="AJ10:AJ11"/>
    <mergeCell ref="AK10:AK11"/>
    <mergeCell ref="AL10:AL11"/>
    <mergeCell ref="AM10:AM11"/>
    <mergeCell ref="A62:D62"/>
    <mergeCell ref="D7:N7"/>
    <mergeCell ref="D8:N8"/>
    <mergeCell ref="D9:N9"/>
    <mergeCell ref="C56:D56"/>
  </mergeCells>
  <dataValidations count="3">
    <dataValidation type="list" allowBlank="1" showInputMessage="1" showErrorMessage="1" sqref="AK12:AK61">
      <formula1>"要医療,重心,行動,重度"</formula1>
    </dataValidation>
    <dataValidation type="list" allowBlank="1" showInputMessage="1" showErrorMessage="1" sqref="D9:N9">
      <formula1>"生活介護,短期入所,共同生活援助"</formula1>
    </dataValidation>
    <dataValidation type="list" allowBlank="1" showInputMessage="1" showErrorMessage="1" sqref="E12:AI61">
      <formula1>"○"</formula1>
    </dataValidation>
  </dataValidations>
  <printOptions/>
  <pageMargins left="0.35433070866141736" right="0.1968503937007874" top="0.5118110236220472" bottom="0.35433070866141736" header="0.2755905511811024" footer="0.1968503937007874"/>
  <pageSetup fitToHeight="0" fitToWidth="0" horizontalDpi="600" verticalDpi="600" orientation="landscape" paperSize="9" scale="84" r:id="rId1"/>
  <rowBreaks count="1" manualBreakCount="1">
    <brk id="3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B2:N23"/>
  <sheetViews>
    <sheetView view="pageBreakPreview" zoomScaleSheetLayoutView="100" zoomScalePageLayoutView="0" workbookViewId="0" topLeftCell="A1">
      <selection activeCell="H3" sqref="H3"/>
    </sheetView>
  </sheetViews>
  <sheetFormatPr defaultColWidth="9.140625" defaultRowHeight="15"/>
  <cols>
    <col min="13" max="14" width="4.421875" style="0" customWidth="1"/>
  </cols>
  <sheetData>
    <row r="1" ht="18" customHeight="1"/>
    <row r="2" spans="3:12" ht="24" customHeight="1">
      <c r="C2" s="161" t="s">
        <v>41</v>
      </c>
      <c r="D2" s="161"/>
      <c r="E2" s="161"/>
      <c r="F2" s="161"/>
      <c r="G2" s="161"/>
      <c r="H2" s="161"/>
      <c r="I2" s="161"/>
      <c r="J2" s="161"/>
      <c r="K2" s="161"/>
      <c r="L2" s="161"/>
    </row>
    <row r="3" ht="18" customHeight="1"/>
    <row r="4" spans="7:13" ht="18" customHeight="1">
      <c r="G4" s="36"/>
      <c r="H4" s="36"/>
      <c r="I4" s="36"/>
      <c r="J4" s="36"/>
      <c r="K4" s="36"/>
      <c r="L4" s="36"/>
      <c r="M4" s="36"/>
    </row>
    <row r="5" ht="18" customHeight="1" thickBot="1"/>
    <row r="6" spans="2:14" ht="18" customHeight="1">
      <c r="B6" s="148" t="s">
        <v>5</v>
      </c>
      <c r="C6" s="149"/>
      <c r="D6" s="162"/>
      <c r="E6" s="163" t="str">
        <f>'12月実績報告書'!D6</f>
        <v>令和５年12月</v>
      </c>
      <c r="F6" s="164"/>
      <c r="G6" s="164"/>
      <c r="H6" s="165"/>
      <c r="I6" s="166" t="s">
        <v>42</v>
      </c>
      <c r="J6" s="167"/>
      <c r="K6" s="167"/>
      <c r="L6" s="167"/>
      <c r="M6" s="167"/>
      <c r="N6" s="168"/>
    </row>
    <row r="7" spans="2:14" ht="18" customHeight="1">
      <c r="B7" s="154" t="s">
        <v>6</v>
      </c>
      <c r="C7" s="155"/>
      <c r="D7" s="172"/>
      <c r="E7" s="173">
        <f>'12月実績報告書'!D7</f>
        <v>0</v>
      </c>
      <c r="F7" s="174"/>
      <c r="G7" s="174"/>
      <c r="H7" s="175"/>
      <c r="I7" s="169"/>
      <c r="J7" s="170"/>
      <c r="K7" s="170"/>
      <c r="L7" s="170"/>
      <c r="M7" s="170"/>
      <c r="N7" s="171"/>
    </row>
    <row r="8" spans="2:14" ht="18" customHeight="1">
      <c r="B8" s="154" t="s">
        <v>7</v>
      </c>
      <c r="C8" s="155"/>
      <c r="D8" s="172"/>
      <c r="E8" s="173">
        <f>'12月実績報告書'!D8</f>
        <v>0</v>
      </c>
      <c r="F8" s="174"/>
      <c r="G8" s="174"/>
      <c r="H8" s="175"/>
      <c r="I8" s="176">
        <f>K22</f>
        <v>0</v>
      </c>
      <c r="J8" s="177"/>
      <c r="K8" s="177"/>
      <c r="L8" s="177"/>
      <c r="M8" s="180" t="str">
        <f>N22</f>
        <v>円</v>
      </c>
      <c r="N8" s="181"/>
    </row>
    <row r="9" spans="2:14" ht="18" customHeight="1" thickBot="1">
      <c r="B9" s="184" t="s">
        <v>8</v>
      </c>
      <c r="C9" s="185"/>
      <c r="D9" s="186"/>
      <c r="E9" s="187" t="str">
        <f>'12月実績報告書'!D9</f>
        <v>生活介護</v>
      </c>
      <c r="F9" s="188"/>
      <c r="G9" s="188"/>
      <c r="H9" s="189"/>
      <c r="I9" s="178"/>
      <c r="J9" s="179"/>
      <c r="K9" s="179"/>
      <c r="L9" s="179"/>
      <c r="M9" s="182"/>
      <c r="N9" s="183"/>
    </row>
    <row r="10" ht="18" customHeight="1"/>
    <row r="11" ht="18" customHeight="1" thickBot="1"/>
    <row r="12" spans="2:14" ht="18" customHeight="1">
      <c r="B12" s="190" t="s">
        <v>43</v>
      </c>
      <c r="C12" s="191"/>
      <c r="D12" s="191"/>
      <c r="E12" s="191" t="s">
        <v>48</v>
      </c>
      <c r="F12" s="191"/>
      <c r="G12" s="191" t="s">
        <v>50</v>
      </c>
      <c r="H12" s="191"/>
      <c r="I12" s="191" t="s">
        <v>47</v>
      </c>
      <c r="J12" s="191"/>
      <c r="K12" s="191" t="s">
        <v>46</v>
      </c>
      <c r="L12" s="191"/>
      <c r="M12" s="194"/>
      <c r="N12" s="195"/>
    </row>
    <row r="13" spans="2:14" ht="18" customHeight="1" thickBot="1">
      <c r="B13" s="192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6"/>
      <c r="N13" s="197"/>
    </row>
    <row r="14" spans="2:14" ht="18" customHeight="1" thickTop="1">
      <c r="B14" s="198" t="s">
        <v>77</v>
      </c>
      <c r="C14" s="199"/>
      <c r="D14" s="199"/>
      <c r="E14" s="202">
        <f>'12月実績報告書'!AN64</f>
        <v>0</v>
      </c>
      <c r="F14" s="202"/>
      <c r="G14" s="202">
        <f>'12月実績報告書'!AN62</f>
        <v>0</v>
      </c>
      <c r="H14" s="202"/>
      <c r="I14" s="204">
        <v>2000</v>
      </c>
      <c r="J14" s="204"/>
      <c r="K14" s="206">
        <f>IF(N14="","",G14*I14)</f>
        <v>0</v>
      </c>
      <c r="L14" s="207"/>
      <c r="M14" s="207"/>
      <c r="N14" s="210" t="str">
        <f>IF(G14="","","円")</f>
        <v>円</v>
      </c>
    </row>
    <row r="15" spans="2:14" ht="18" customHeight="1">
      <c r="B15" s="200"/>
      <c r="C15" s="201"/>
      <c r="D15" s="201"/>
      <c r="E15" s="203"/>
      <c r="F15" s="203"/>
      <c r="G15" s="203"/>
      <c r="H15" s="203"/>
      <c r="I15" s="205"/>
      <c r="J15" s="205"/>
      <c r="K15" s="208"/>
      <c r="L15" s="209"/>
      <c r="M15" s="209"/>
      <c r="N15" s="211"/>
    </row>
    <row r="16" spans="2:14" ht="18" customHeight="1">
      <c r="B16" s="200" t="s">
        <v>78</v>
      </c>
      <c r="C16" s="201"/>
      <c r="D16" s="201"/>
      <c r="E16" s="203">
        <f>'12月実績報告書'!AO64</f>
        <v>0</v>
      </c>
      <c r="F16" s="203"/>
      <c r="G16" s="203">
        <f>'12月実績報告書'!AO62</f>
        <v>0</v>
      </c>
      <c r="H16" s="203"/>
      <c r="I16" s="205">
        <v>1100</v>
      </c>
      <c r="J16" s="205"/>
      <c r="K16" s="208">
        <f>IF(N16="","",G16*I16)</f>
        <v>0</v>
      </c>
      <c r="L16" s="209"/>
      <c r="M16" s="209"/>
      <c r="N16" s="212" t="str">
        <f>IF(G16="","","円")</f>
        <v>円</v>
      </c>
    </row>
    <row r="17" spans="2:14" ht="18" customHeight="1">
      <c r="B17" s="200"/>
      <c r="C17" s="201"/>
      <c r="D17" s="201"/>
      <c r="E17" s="203"/>
      <c r="F17" s="203"/>
      <c r="G17" s="203"/>
      <c r="H17" s="203"/>
      <c r="I17" s="205"/>
      <c r="J17" s="205"/>
      <c r="K17" s="208"/>
      <c r="L17" s="209"/>
      <c r="M17" s="209"/>
      <c r="N17" s="211"/>
    </row>
    <row r="18" spans="2:14" ht="18" customHeight="1">
      <c r="B18" s="200" t="s">
        <v>44</v>
      </c>
      <c r="C18" s="201"/>
      <c r="D18" s="201"/>
      <c r="E18" s="203">
        <f>'12月実績報告書'!AP64</f>
        <v>0</v>
      </c>
      <c r="F18" s="203"/>
      <c r="G18" s="203">
        <f>'12月実績報告書'!AP62</f>
        <v>0</v>
      </c>
      <c r="H18" s="203"/>
      <c r="I18" s="205">
        <v>1100</v>
      </c>
      <c r="J18" s="205"/>
      <c r="K18" s="208">
        <f>IF(N18="","",G18*I18)</f>
        <v>0</v>
      </c>
      <c r="L18" s="209"/>
      <c r="M18" s="209"/>
      <c r="N18" s="212" t="str">
        <f>IF(G18="","","円")</f>
        <v>円</v>
      </c>
    </row>
    <row r="19" spans="2:14" ht="18" customHeight="1">
      <c r="B19" s="200"/>
      <c r="C19" s="201"/>
      <c r="D19" s="201"/>
      <c r="E19" s="203"/>
      <c r="F19" s="203"/>
      <c r="G19" s="203"/>
      <c r="H19" s="203"/>
      <c r="I19" s="205"/>
      <c r="J19" s="205"/>
      <c r="K19" s="208"/>
      <c r="L19" s="209"/>
      <c r="M19" s="209"/>
      <c r="N19" s="211"/>
    </row>
    <row r="20" spans="2:14" ht="18" customHeight="1">
      <c r="B20" s="200" t="s">
        <v>45</v>
      </c>
      <c r="C20" s="201"/>
      <c r="D20" s="201"/>
      <c r="E20" s="203">
        <f>'12月実績報告書'!AQ64</f>
        <v>0</v>
      </c>
      <c r="F20" s="203"/>
      <c r="G20" s="203">
        <f>'12月実績報告書'!AQ62</f>
        <v>0</v>
      </c>
      <c r="H20" s="203"/>
      <c r="I20" s="225">
        <v>500</v>
      </c>
      <c r="J20" s="225"/>
      <c r="K20" s="208">
        <f>IF(N20="","",G20*I20)</f>
        <v>0</v>
      </c>
      <c r="L20" s="209"/>
      <c r="M20" s="209"/>
      <c r="N20" s="212" t="str">
        <f>IF(G20="","","円")</f>
        <v>円</v>
      </c>
    </row>
    <row r="21" spans="2:14" ht="18" customHeight="1">
      <c r="B21" s="200"/>
      <c r="C21" s="201"/>
      <c r="D21" s="201"/>
      <c r="E21" s="203"/>
      <c r="F21" s="203"/>
      <c r="G21" s="203"/>
      <c r="H21" s="203"/>
      <c r="I21" s="225"/>
      <c r="J21" s="225"/>
      <c r="K21" s="208"/>
      <c r="L21" s="209"/>
      <c r="M21" s="209"/>
      <c r="N21" s="211"/>
    </row>
    <row r="22" spans="2:14" ht="18" customHeight="1">
      <c r="B22" s="213" t="s">
        <v>49</v>
      </c>
      <c r="C22" s="214"/>
      <c r="D22" s="214"/>
      <c r="E22" s="214"/>
      <c r="F22" s="214"/>
      <c r="G22" s="214"/>
      <c r="H22" s="214"/>
      <c r="I22" s="214"/>
      <c r="J22" s="215"/>
      <c r="K22" s="219">
        <f>IF(N22="","",SUM(K14:M21))</f>
        <v>0</v>
      </c>
      <c r="L22" s="220"/>
      <c r="M22" s="220"/>
      <c r="N22" s="223" t="str">
        <f>IF(AND(N14="",N16="",N18="",N20=""),"","円")</f>
        <v>円</v>
      </c>
    </row>
    <row r="23" spans="2:14" ht="18" customHeight="1" thickBot="1">
      <c r="B23" s="216"/>
      <c r="C23" s="217"/>
      <c r="D23" s="217"/>
      <c r="E23" s="217"/>
      <c r="F23" s="217"/>
      <c r="G23" s="217"/>
      <c r="H23" s="217"/>
      <c r="I23" s="217"/>
      <c r="J23" s="218"/>
      <c r="K23" s="221"/>
      <c r="L23" s="222"/>
      <c r="M23" s="222"/>
      <c r="N23" s="224"/>
    </row>
    <row r="24" ht="18" customHeight="1"/>
  </sheetData>
  <sheetProtection password="CC0D" sheet="1"/>
  <mergeCells count="44">
    <mergeCell ref="B22:J23"/>
    <mergeCell ref="K22:M23"/>
    <mergeCell ref="N22:N23"/>
    <mergeCell ref="B20:D21"/>
    <mergeCell ref="E20:F21"/>
    <mergeCell ref="G20:H21"/>
    <mergeCell ref="I20:J21"/>
    <mergeCell ref="K20:M21"/>
    <mergeCell ref="N20:N21"/>
    <mergeCell ref="B18:D19"/>
    <mergeCell ref="E18:F19"/>
    <mergeCell ref="G18:H19"/>
    <mergeCell ref="I18:J19"/>
    <mergeCell ref="K18:M19"/>
    <mergeCell ref="N18:N19"/>
    <mergeCell ref="N14:N15"/>
    <mergeCell ref="B16:D17"/>
    <mergeCell ref="E16:F17"/>
    <mergeCell ref="G16:H17"/>
    <mergeCell ref="I16:J17"/>
    <mergeCell ref="K16:M17"/>
    <mergeCell ref="N16:N17"/>
    <mergeCell ref="B12:D13"/>
    <mergeCell ref="E12:F13"/>
    <mergeCell ref="G12:H13"/>
    <mergeCell ref="I12:J13"/>
    <mergeCell ref="K12:N13"/>
    <mergeCell ref="B14:D15"/>
    <mergeCell ref="E14:F15"/>
    <mergeCell ref="G14:H15"/>
    <mergeCell ref="I14:J15"/>
    <mergeCell ref="K14:M15"/>
    <mergeCell ref="B8:D8"/>
    <mergeCell ref="E8:H8"/>
    <mergeCell ref="I8:L9"/>
    <mergeCell ref="M8:N9"/>
    <mergeCell ref="B9:D9"/>
    <mergeCell ref="E9:H9"/>
    <mergeCell ref="C2:L2"/>
    <mergeCell ref="B6:D6"/>
    <mergeCell ref="E6:H6"/>
    <mergeCell ref="I6:N7"/>
    <mergeCell ref="B7:D7"/>
    <mergeCell ref="E7:H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B2:N23"/>
  <sheetViews>
    <sheetView view="pageBreakPreview" zoomScaleSheetLayoutView="100" zoomScalePageLayoutView="0" workbookViewId="0" topLeftCell="A1">
      <selection activeCell="E6" sqref="E6:H6"/>
    </sheetView>
  </sheetViews>
  <sheetFormatPr defaultColWidth="9.140625" defaultRowHeight="15"/>
  <cols>
    <col min="13" max="14" width="4.421875" style="0" customWidth="1"/>
  </cols>
  <sheetData>
    <row r="1" ht="18" customHeight="1"/>
    <row r="2" spans="3:12" ht="24" customHeight="1">
      <c r="C2" s="161" t="s">
        <v>41</v>
      </c>
      <c r="D2" s="161"/>
      <c r="E2" s="161"/>
      <c r="F2" s="161"/>
      <c r="G2" s="161"/>
      <c r="H2" s="161"/>
      <c r="I2" s="161"/>
      <c r="J2" s="161"/>
      <c r="K2" s="161"/>
      <c r="L2" s="161"/>
    </row>
    <row r="3" ht="18" customHeight="1"/>
    <row r="4" spans="7:13" ht="18" customHeight="1">
      <c r="G4" s="36"/>
      <c r="H4" s="36"/>
      <c r="I4" s="36"/>
      <c r="J4" s="36"/>
      <c r="K4" s="36"/>
      <c r="L4" s="36"/>
      <c r="M4" s="36"/>
    </row>
    <row r="5" ht="18" customHeight="1" thickBot="1"/>
    <row r="6" spans="2:14" ht="18" customHeight="1">
      <c r="B6" s="148" t="s">
        <v>5</v>
      </c>
      <c r="C6" s="149"/>
      <c r="D6" s="162"/>
      <c r="E6" s="163" t="str">
        <f>'1月実績報告書'!D6</f>
        <v>令和６年１月</v>
      </c>
      <c r="F6" s="164"/>
      <c r="G6" s="164"/>
      <c r="H6" s="165"/>
      <c r="I6" s="166" t="s">
        <v>42</v>
      </c>
      <c r="J6" s="167"/>
      <c r="K6" s="167"/>
      <c r="L6" s="167"/>
      <c r="M6" s="167"/>
      <c r="N6" s="168"/>
    </row>
    <row r="7" spans="2:14" ht="18" customHeight="1">
      <c r="B7" s="154" t="s">
        <v>6</v>
      </c>
      <c r="C7" s="155"/>
      <c r="D7" s="172"/>
      <c r="E7" s="173">
        <f>'1月実績報告書'!D7</f>
        <v>0</v>
      </c>
      <c r="F7" s="174"/>
      <c r="G7" s="174"/>
      <c r="H7" s="175"/>
      <c r="I7" s="169"/>
      <c r="J7" s="170"/>
      <c r="K7" s="170"/>
      <c r="L7" s="170"/>
      <c r="M7" s="170"/>
      <c r="N7" s="171"/>
    </row>
    <row r="8" spans="2:14" ht="18" customHeight="1">
      <c r="B8" s="154" t="s">
        <v>7</v>
      </c>
      <c r="C8" s="155"/>
      <c r="D8" s="172"/>
      <c r="E8" s="173">
        <f>'1月実績報告書'!D8</f>
        <v>0</v>
      </c>
      <c r="F8" s="174"/>
      <c r="G8" s="174"/>
      <c r="H8" s="175"/>
      <c r="I8" s="176">
        <f>K22</f>
        <v>0</v>
      </c>
      <c r="J8" s="177"/>
      <c r="K8" s="177"/>
      <c r="L8" s="177"/>
      <c r="M8" s="180" t="str">
        <f>N22</f>
        <v>円</v>
      </c>
      <c r="N8" s="181"/>
    </row>
    <row r="9" spans="2:14" ht="18" customHeight="1" thickBot="1">
      <c r="B9" s="184" t="s">
        <v>8</v>
      </c>
      <c r="C9" s="185"/>
      <c r="D9" s="186"/>
      <c r="E9" s="187" t="str">
        <f>'1月実績報告書'!D9</f>
        <v>生活介護</v>
      </c>
      <c r="F9" s="188"/>
      <c r="G9" s="188"/>
      <c r="H9" s="189"/>
      <c r="I9" s="178"/>
      <c r="J9" s="179"/>
      <c r="K9" s="179"/>
      <c r="L9" s="179"/>
      <c r="M9" s="182"/>
      <c r="N9" s="183"/>
    </row>
    <row r="10" ht="18" customHeight="1"/>
    <row r="11" ht="18" customHeight="1" thickBot="1"/>
    <row r="12" spans="2:14" ht="18" customHeight="1">
      <c r="B12" s="190" t="s">
        <v>43</v>
      </c>
      <c r="C12" s="191"/>
      <c r="D12" s="191"/>
      <c r="E12" s="191" t="s">
        <v>48</v>
      </c>
      <c r="F12" s="191"/>
      <c r="G12" s="191" t="s">
        <v>50</v>
      </c>
      <c r="H12" s="191"/>
      <c r="I12" s="191" t="s">
        <v>47</v>
      </c>
      <c r="J12" s="191"/>
      <c r="K12" s="191" t="s">
        <v>46</v>
      </c>
      <c r="L12" s="191"/>
      <c r="M12" s="194"/>
      <c r="N12" s="195"/>
    </row>
    <row r="13" spans="2:14" ht="18" customHeight="1" thickBot="1">
      <c r="B13" s="192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6"/>
      <c r="N13" s="197"/>
    </row>
    <row r="14" spans="2:14" ht="18" customHeight="1" thickTop="1">
      <c r="B14" s="198" t="s">
        <v>77</v>
      </c>
      <c r="C14" s="199"/>
      <c r="D14" s="199"/>
      <c r="E14" s="202">
        <f>'1月実績報告書'!AN64</f>
        <v>0</v>
      </c>
      <c r="F14" s="202"/>
      <c r="G14" s="202">
        <f>'1月実績報告書'!AN62</f>
        <v>0</v>
      </c>
      <c r="H14" s="202"/>
      <c r="I14" s="204">
        <v>2000</v>
      </c>
      <c r="J14" s="204"/>
      <c r="K14" s="206">
        <f>IF(N14="","",G14*I14)</f>
        <v>0</v>
      </c>
      <c r="L14" s="207"/>
      <c r="M14" s="207"/>
      <c r="N14" s="210" t="str">
        <f>IF(G14="","","円")</f>
        <v>円</v>
      </c>
    </row>
    <row r="15" spans="2:14" ht="18" customHeight="1">
      <c r="B15" s="200"/>
      <c r="C15" s="201"/>
      <c r="D15" s="201"/>
      <c r="E15" s="203"/>
      <c r="F15" s="203"/>
      <c r="G15" s="203"/>
      <c r="H15" s="203"/>
      <c r="I15" s="205"/>
      <c r="J15" s="205"/>
      <c r="K15" s="208"/>
      <c r="L15" s="209"/>
      <c r="M15" s="209"/>
      <c r="N15" s="211"/>
    </row>
    <row r="16" spans="2:14" ht="18" customHeight="1">
      <c r="B16" s="200" t="s">
        <v>78</v>
      </c>
      <c r="C16" s="201"/>
      <c r="D16" s="201"/>
      <c r="E16" s="203">
        <f>'1月実績報告書'!AO64</f>
        <v>0</v>
      </c>
      <c r="F16" s="203"/>
      <c r="G16" s="203">
        <f>'1月実績報告書'!AO62</f>
        <v>0</v>
      </c>
      <c r="H16" s="203"/>
      <c r="I16" s="205">
        <v>1100</v>
      </c>
      <c r="J16" s="205"/>
      <c r="K16" s="208">
        <f>IF(N16="","",G16*I16)</f>
        <v>0</v>
      </c>
      <c r="L16" s="209"/>
      <c r="M16" s="209"/>
      <c r="N16" s="212" t="str">
        <f>IF(G16="","","円")</f>
        <v>円</v>
      </c>
    </row>
    <row r="17" spans="2:14" ht="18" customHeight="1">
      <c r="B17" s="200"/>
      <c r="C17" s="201"/>
      <c r="D17" s="201"/>
      <c r="E17" s="203"/>
      <c r="F17" s="203"/>
      <c r="G17" s="203"/>
      <c r="H17" s="203"/>
      <c r="I17" s="205"/>
      <c r="J17" s="205"/>
      <c r="K17" s="208"/>
      <c r="L17" s="209"/>
      <c r="M17" s="209"/>
      <c r="N17" s="211"/>
    </row>
    <row r="18" spans="2:14" ht="18" customHeight="1">
      <c r="B18" s="200" t="s">
        <v>44</v>
      </c>
      <c r="C18" s="201"/>
      <c r="D18" s="201"/>
      <c r="E18" s="203">
        <f>'1月実績報告書'!AP64</f>
        <v>0</v>
      </c>
      <c r="F18" s="203"/>
      <c r="G18" s="203">
        <f>'1月実績報告書'!AP62</f>
        <v>0</v>
      </c>
      <c r="H18" s="203"/>
      <c r="I18" s="205">
        <v>1100</v>
      </c>
      <c r="J18" s="205"/>
      <c r="K18" s="208">
        <f>IF(N18="","",G18*I18)</f>
        <v>0</v>
      </c>
      <c r="L18" s="209"/>
      <c r="M18" s="209"/>
      <c r="N18" s="212" t="str">
        <f>IF(G18="","","円")</f>
        <v>円</v>
      </c>
    </row>
    <row r="19" spans="2:14" ht="18" customHeight="1">
      <c r="B19" s="200"/>
      <c r="C19" s="201"/>
      <c r="D19" s="201"/>
      <c r="E19" s="203"/>
      <c r="F19" s="203"/>
      <c r="G19" s="203"/>
      <c r="H19" s="203"/>
      <c r="I19" s="205"/>
      <c r="J19" s="205"/>
      <c r="K19" s="208"/>
      <c r="L19" s="209"/>
      <c r="M19" s="209"/>
      <c r="N19" s="211"/>
    </row>
    <row r="20" spans="2:14" ht="18" customHeight="1">
      <c r="B20" s="200" t="s">
        <v>45</v>
      </c>
      <c r="C20" s="201"/>
      <c r="D20" s="201"/>
      <c r="E20" s="203">
        <f>'1月実績報告書'!AQ64</f>
        <v>0</v>
      </c>
      <c r="F20" s="203"/>
      <c r="G20" s="203">
        <f>'1月実績報告書'!AQ62</f>
        <v>0</v>
      </c>
      <c r="H20" s="203"/>
      <c r="I20" s="225">
        <v>500</v>
      </c>
      <c r="J20" s="225"/>
      <c r="K20" s="208">
        <f>IF(N20="","",G20*I20)</f>
        <v>0</v>
      </c>
      <c r="L20" s="209"/>
      <c r="M20" s="209"/>
      <c r="N20" s="212" t="str">
        <f>IF(G20="","","円")</f>
        <v>円</v>
      </c>
    </row>
    <row r="21" spans="2:14" ht="18" customHeight="1">
      <c r="B21" s="200"/>
      <c r="C21" s="201"/>
      <c r="D21" s="201"/>
      <c r="E21" s="203"/>
      <c r="F21" s="203"/>
      <c r="G21" s="203"/>
      <c r="H21" s="203"/>
      <c r="I21" s="225"/>
      <c r="J21" s="225"/>
      <c r="K21" s="208"/>
      <c r="L21" s="209"/>
      <c r="M21" s="209"/>
      <c r="N21" s="211"/>
    </row>
    <row r="22" spans="2:14" ht="18" customHeight="1">
      <c r="B22" s="213" t="s">
        <v>49</v>
      </c>
      <c r="C22" s="214"/>
      <c r="D22" s="214"/>
      <c r="E22" s="214"/>
      <c r="F22" s="214"/>
      <c r="G22" s="214"/>
      <c r="H22" s="214"/>
      <c r="I22" s="214"/>
      <c r="J22" s="215"/>
      <c r="K22" s="219">
        <f>IF(N22="","",SUM(K14:M21))</f>
        <v>0</v>
      </c>
      <c r="L22" s="220"/>
      <c r="M22" s="220"/>
      <c r="N22" s="223" t="str">
        <f>IF(AND(N14="",N16="",N18="",N20=""),"","円")</f>
        <v>円</v>
      </c>
    </row>
    <row r="23" spans="2:14" ht="18" customHeight="1" thickBot="1">
      <c r="B23" s="216"/>
      <c r="C23" s="217"/>
      <c r="D23" s="217"/>
      <c r="E23" s="217"/>
      <c r="F23" s="217"/>
      <c r="G23" s="217"/>
      <c r="H23" s="217"/>
      <c r="I23" s="217"/>
      <c r="J23" s="218"/>
      <c r="K23" s="221"/>
      <c r="L23" s="222"/>
      <c r="M23" s="222"/>
      <c r="N23" s="224"/>
    </row>
    <row r="24" ht="18" customHeight="1"/>
  </sheetData>
  <sheetProtection password="CC0D" sheet="1"/>
  <mergeCells count="44">
    <mergeCell ref="B22:J23"/>
    <mergeCell ref="K22:M23"/>
    <mergeCell ref="N22:N23"/>
    <mergeCell ref="B20:D21"/>
    <mergeCell ref="E20:F21"/>
    <mergeCell ref="G20:H21"/>
    <mergeCell ref="I20:J21"/>
    <mergeCell ref="K20:M21"/>
    <mergeCell ref="N20:N21"/>
    <mergeCell ref="B18:D19"/>
    <mergeCell ref="E18:F19"/>
    <mergeCell ref="G18:H19"/>
    <mergeCell ref="I18:J19"/>
    <mergeCell ref="K18:M19"/>
    <mergeCell ref="N18:N19"/>
    <mergeCell ref="N14:N15"/>
    <mergeCell ref="B16:D17"/>
    <mergeCell ref="E16:F17"/>
    <mergeCell ref="G16:H17"/>
    <mergeCell ref="I16:J17"/>
    <mergeCell ref="K16:M17"/>
    <mergeCell ref="N16:N17"/>
    <mergeCell ref="B12:D13"/>
    <mergeCell ref="E12:F13"/>
    <mergeCell ref="G12:H13"/>
    <mergeCell ref="I12:J13"/>
    <mergeCell ref="K12:N13"/>
    <mergeCell ref="B14:D15"/>
    <mergeCell ref="E14:F15"/>
    <mergeCell ref="G14:H15"/>
    <mergeCell ref="I14:J15"/>
    <mergeCell ref="K14:M15"/>
    <mergeCell ref="B8:D8"/>
    <mergeCell ref="E8:H8"/>
    <mergeCell ref="I8:L9"/>
    <mergeCell ref="M8:N9"/>
    <mergeCell ref="B9:D9"/>
    <mergeCell ref="E9:H9"/>
    <mergeCell ref="C2:L2"/>
    <mergeCell ref="B6:D6"/>
    <mergeCell ref="E6:H6"/>
    <mergeCell ref="I6:N7"/>
    <mergeCell ref="B7:D7"/>
    <mergeCell ref="E7:H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B2:N23"/>
  <sheetViews>
    <sheetView view="pageBreakPreview" zoomScaleSheetLayoutView="100" zoomScalePageLayoutView="0" workbookViewId="0" topLeftCell="A1">
      <selection activeCell="C3" sqref="C3"/>
    </sheetView>
  </sheetViews>
  <sheetFormatPr defaultColWidth="9.140625" defaultRowHeight="15"/>
  <cols>
    <col min="13" max="14" width="4.421875" style="0" customWidth="1"/>
  </cols>
  <sheetData>
    <row r="1" ht="18" customHeight="1"/>
    <row r="2" spans="3:12" ht="24" customHeight="1">
      <c r="C2" s="161" t="s">
        <v>41</v>
      </c>
      <c r="D2" s="161"/>
      <c r="E2" s="161"/>
      <c r="F2" s="161"/>
      <c r="G2" s="161"/>
      <c r="H2" s="161"/>
      <c r="I2" s="161"/>
      <c r="J2" s="161"/>
      <c r="K2" s="161"/>
      <c r="L2" s="161"/>
    </row>
    <row r="3" ht="18" customHeight="1"/>
    <row r="4" spans="7:13" ht="18" customHeight="1">
      <c r="G4" s="36"/>
      <c r="H4" s="36"/>
      <c r="I4" s="36"/>
      <c r="J4" s="36"/>
      <c r="K4" s="36"/>
      <c r="L4" s="36"/>
      <c r="M4" s="36"/>
    </row>
    <row r="5" ht="18" customHeight="1" thickBot="1"/>
    <row r="6" spans="2:14" ht="18" customHeight="1">
      <c r="B6" s="148" t="s">
        <v>5</v>
      </c>
      <c r="C6" s="149"/>
      <c r="D6" s="162"/>
      <c r="E6" s="163" t="str">
        <f>'2月実績報告書'!D6</f>
        <v>令和６年２月</v>
      </c>
      <c r="F6" s="164"/>
      <c r="G6" s="164"/>
      <c r="H6" s="165"/>
      <c r="I6" s="166" t="s">
        <v>42</v>
      </c>
      <c r="J6" s="167"/>
      <c r="K6" s="167"/>
      <c r="L6" s="167"/>
      <c r="M6" s="167"/>
      <c r="N6" s="168"/>
    </row>
    <row r="7" spans="2:14" ht="18" customHeight="1">
      <c r="B7" s="154" t="s">
        <v>6</v>
      </c>
      <c r="C7" s="155"/>
      <c r="D7" s="172"/>
      <c r="E7" s="173">
        <f>'2月実績報告書'!D7</f>
        <v>0</v>
      </c>
      <c r="F7" s="174"/>
      <c r="G7" s="174"/>
      <c r="H7" s="175"/>
      <c r="I7" s="169"/>
      <c r="J7" s="170"/>
      <c r="K7" s="170"/>
      <c r="L7" s="170"/>
      <c r="M7" s="170"/>
      <c r="N7" s="171"/>
    </row>
    <row r="8" spans="2:14" ht="18" customHeight="1">
      <c r="B8" s="154" t="s">
        <v>7</v>
      </c>
      <c r="C8" s="155"/>
      <c r="D8" s="172"/>
      <c r="E8" s="173">
        <f>'2月実績報告書'!D8</f>
        <v>0</v>
      </c>
      <c r="F8" s="174"/>
      <c r="G8" s="174"/>
      <c r="H8" s="175"/>
      <c r="I8" s="176">
        <f>K22</f>
        <v>0</v>
      </c>
      <c r="J8" s="177"/>
      <c r="K8" s="177"/>
      <c r="L8" s="177"/>
      <c r="M8" s="180" t="str">
        <f>N22</f>
        <v>円</v>
      </c>
      <c r="N8" s="181"/>
    </row>
    <row r="9" spans="2:14" ht="18" customHeight="1" thickBot="1">
      <c r="B9" s="184" t="s">
        <v>8</v>
      </c>
      <c r="C9" s="185"/>
      <c r="D9" s="186"/>
      <c r="E9" s="187" t="str">
        <f>'2月実績報告書'!D9</f>
        <v>生活介護</v>
      </c>
      <c r="F9" s="188"/>
      <c r="G9" s="188"/>
      <c r="H9" s="189"/>
      <c r="I9" s="178"/>
      <c r="J9" s="179"/>
      <c r="K9" s="179"/>
      <c r="L9" s="179"/>
      <c r="M9" s="182"/>
      <c r="N9" s="183"/>
    </row>
    <row r="10" ht="18" customHeight="1"/>
    <row r="11" ht="18" customHeight="1" thickBot="1"/>
    <row r="12" spans="2:14" ht="18" customHeight="1">
      <c r="B12" s="190" t="s">
        <v>43</v>
      </c>
      <c r="C12" s="191"/>
      <c r="D12" s="191"/>
      <c r="E12" s="191" t="s">
        <v>48</v>
      </c>
      <c r="F12" s="191"/>
      <c r="G12" s="191" t="s">
        <v>50</v>
      </c>
      <c r="H12" s="191"/>
      <c r="I12" s="191" t="s">
        <v>47</v>
      </c>
      <c r="J12" s="191"/>
      <c r="K12" s="191" t="s">
        <v>46</v>
      </c>
      <c r="L12" s="191"/>
      <c r="M12" s="194"/>
      <c r="N12" s="195"/>
    </row>
    <row r="13" spans="2:14" ht="18" customHeight="1" thickBot="1">
      <c r="B13" s="192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6"/>
      <c r="N13" s="197"/>
    </row>
    <row r="14" spans="2:14" ht="18" customHeight="1" thickTop="1">
      <c r="B14" s="198" t="s">
        <v>77</v>
      </c>
      <c r="C14" s="199"/>
      <c r="D14" s="199"/>
      <c r="E14" s="202">
        <f>'2月実績報告書'!AN64</f>
        <v>0</v>
      </c>
      <c r="F14" s="202"/>
      <c r="G14" s="202">
        <f>'2月実績報告書'!AN62</f>
        <v>0</v>
      </c>
      <c r="H14" s="202"/>
      <c r="I14" s="204">
        <v>2000</v>
      </c>
      <c r="J14" s="204"/>
      <c r="K14" s="206">
        <f>IF(N14="","",G14*I14)</f>
        <v>0</v>
      </c>
      <c r="L14" s="207"/>
      <c r="M14" s="207"/>
      <c r="N14" s="210" t="str">
        <f>IF(G14="","","円")</f>
        <v>円</v>
      </c>
    </row>
    <row r="15" spans="2:14" ht="18" customHeight="1">
      <c r="B15" s="200"/>
      <c r="C15" s="201"/>
      <c r="D15" s="201"/>
      <c r="E15" s="203"/>
      <c r="F15" s="203"/>
      <c r="G15" s="203"/>
      <c r="H15" s="203"/>
      <c r="I15" s="205"/>
      <c r="J15" s="205"/>
      <c r="K15" s="208"/>
      <c r="L15" s="209"/>
      <c r="M15" s="209"/>
      <c r="N15" s="211"/>
    </row>
    <row r="16" spans="2:14" ht="18" customHeight="1">
      <c r="B16" s="200" t="s">
        <v>78</v>
      </c>
      <c r="C16" s="201"/>
      <c r="D16" s="201"/>
      <c r="E16" s="203">
        <f>'2月実績報告書'!AO64</f>
        <v>0</v>
      </c>
      <c r="F16" s="203"/>
      <c r="G16" s="203">
        <f>'2月実績報告書'!AO62</f>
        <v>0</v>
      </c>
      <c r="H16" s="203"/>
      <c r="I16" s="205">
        <v>1100</v>
      </c>
      <c r="J16" s="205"/>
      <c r="K16" s="208">
        <f>IF(N16="","",G16*I16)</f>
        <v>0</v>
      </c>
      <c r="L16" s="209"/>
      <c r="M16" s="209"/>
      <c r="N16" s="212" t="str">
        <f>IF(G16="","","円")</f>
        <v>円</v>
      </c>
    </row>
    <row r="17" spans="2:14" ht="18" customHeight="1">
      <c r="B17" s="200"/>
      <c r="C17" s="201"/>
      <c r="D17" s="201"/>
      <c r="E17" s="203"/>
      <c r="F17" s="203"/>
      <c r="G17" s="203"/>
      <c r="H17" s="203"/>
      <c r="I17" s="205"/>
      <c r="J17" s="205"/>
      <c r="K17" s="208"/>
      <c r="L17" s="209"/>
      <c r="M17" s="209"/>
      <c r="N17" s="211"/>
    </row>
    <row r="18" spans="2:14" ht="18" customHeight="1">
      <c r="B18" s="200" t="s">
        <v>44</v>
      </c>
      <c r="C18" s="201"/>
      <c r="D18" s="201"/>
      <c r="E18" s="203">
        <f>'2月実績報告書'!AP64</f>
        <v>0</v>
      </c>
      <c r="F18" s="203"/>
      <c r="G18" s="203">
        <f>'2月実績報告書'!AP62</f>
        <v>0</v>
      </c>
      <c r="H18" s="203"/>
      <c r="I18" s="205">
        <v>1100</v>
      </c>
      <c r="J18" s="205"/>
      <c r="K18" s="208">
        <f>IF(N18="","",G18*I18)</f>
        <v>0</v>
      </c>
      <c r="L18" s="209"/>
      <c r="M18" s="209"/>
      <c r="N18" s="212" t="str">
        <f>IF(G18="","","円")</f>
        <v>円</v>
      </c>
    </row>
    <row r="19" spans="2:14" ht="18" customHeight="1">
      <c r="B19" s="200"/>
      <c r="C19" s="201"/>
      <c r="D19" s="201"/>
      <c r="E19" s="203"/>
      <c r="F19" s="203"/>
      <c r="G19" s="203"/>
      <c r="H19" s="203"/>
      <c r="I19" s="205"/>
      <c r="J19" s="205"/>
      <c r="K19" s="208"/>
      <c r="L19" s="209"/>
      <c r="M19" s="209"/>
      <c r="N19" s="211"/>
    </row>
    <row r="20" spans="2:14" ht="18" customHeight="1">
      <c r="B20" s="200" t="s">
        <v>45</v>
      </c>
      <c r="C20" s="201"/>
      <c r="D20" s="201"/>
      <c r="E20" s="203">
        <f>'2月実績報告書'!AQ64</f>
        <v>0</v>
      </c>
      <c r="F20" s="203"/>
      <c r="G20" s="203">
        <f>'2月実績報告書'!AQ62</f>
        <v>0</v>
      </c>
      <c r="H20" s="203"/>
      <c r="I20" s="225">
        <v>500</v>
      </c>
      <c r="J20" s="225"/>
      <c r="K20" s="208">
        <f>IF(N20="","",G20*I20)</f>
        <v>0</v>
      </c>
      <c r="L20" s="209"/>
      <c r="M20" s="209"/>
      <c r="N20" s="212" t="str">
        <f>IF(G20="","","円")</f>
        <v>円</v>
      </c>
    </row>
    <row r="21" spans="2:14" ht="18" customHeight="1">
      <c r="B21" s="200"/>
      <c r="C21" s="201"/>
      <c r="D21" s="201"/>
      <c r="E21" s="203"/>
      <c r="F21" s="203"/>
      <c r="G21" s="203"/>
      <c r="H21" s="203"/>
      <c r="I21" s="225"/>
      <c r="J21" s="225"/>
      <c r="K21" s="208"/>
      <c r="L21" s="209"/>
      <c r="M21" s="209"/>
      <c r="N21" s="211"/>
    </row>
    <row r="22" spans="2:14" ht="18" customHeight="1">
      <c r="B22" s="213" t="s">
        <v>49</v>
      </c>
      <c r="C22" s="214"/>
      <c r="D22" s="214"/>
      <c r="E22" s="214"/>
      <c r="F22" s="214"/>
      <c r="G22" s="214"/>
      <c r="H22" s="214"/>
      <c r="I22" s="214"/>
      <c r="J22" s="215"/>
      <c r="K22" s="219">
        <f>IF(N22="","",SUM(K14:M21))</f>
        <v>0</v>
      </c>
      <c r="L22" s="220"/>
      <c r="M22" s="220"/>
      <c r="N22" s="223" t="str">
        <f>IF(AND(N14="",N16="",N18="",N20=""),"","円")</f>
        <v>円</v>
      </c>
    </row>
    <row r="23" spans="2:14" ht="18" customHeight="1" thickBot="1">
      <c r="B23" s="216"/>
      <c r="C23" s="217"/>
      <c r="D23" s="217"/>
      <c r="E23" s="217"/>
      <c r="F23" s="217"/>
      <c r="G23" s="217"/>
      <c r="H23" s="217"/>
      <c r="I23" s="217"/>
      <c r="J23" s="218"/>
      <c r="K23" s="221"/>
      <c r="L23" s="222"/>
      <c r="M23" s="222"/>
      <c r="N23" s="224"/>
    </row>
    <row r="24" ht="18" customHeight="1"/>
  </sheetData>
  <sheetProtection password="CC0D" sheet="1"/>
  <mergeCells count="44">
    <mergeCell ref="C2:L2"/>
    <mergeCell ref="B6:D6"/>
    <mergeCell ref="E6:H6"/>
    <mergeCell ref="I6:N7"/>
    <mergeCell ref="B7:D7"/>
    <mergeCell ref="E7:H7"/>
    <mergeCell ref="B8:D8"/>
    <mergeCell ref="E8:H8"/>
    <mergeCell ref="I8:L9"/>
    <mergeCell ref="M8:N9"/>
    <mergeCell ref="B9:D9"/>
    <mergeCell ref="E9:H9"/>
    <mergeCell ref="B12:D13"/>
    <mergeCell ref="E12:F13"/>
    <mergeCell ref="G12:H13"/>
    <mergeCell ref="I12:J13"/>
    <mergeCell ref="K12:N13"/>
    <mergeCell ref="B14:D15"/>
    <mergeCell ref="E14:F15"/>
    <mergeCell ref="G14:H15"/>
    <mergeCell ref="I14:J15"/>
    <mergeCell ref="K14:M15"/>
    <mergeCell ref="N14:N15"/>
    <mergeCell ref="B16:D17"/>
    <mergeCell ref="E16:F17"/>
    <mergeCell ref="G16:H17"/>
    <mergeCell ref="I16:J17"/>
    <mergeCell ref="K16:M17"/>
    <mergeCell ref="N16:N17"/>
    <mergeCell ref="B18:D19"/>
    <mergeCell ref="E18:F19"/>
    <mergeCell ref="G18:H19"/>
    <mergeCell ref="I18:J19"/>
    <mergeCell ref="K18:M19"/>
    <mergeCell ref="N18:N19"/>
    <mergeCell ref="B22:J23"/>
    <mergeCell ref="K22:M23"/>
    <mergeCell ref="N22:N23"/>
    <mergeCell ref="B20:D21"/>
    <mergeCell ref="E20:F21"/>
    <mergeCell ref="G20:H21"/>
    <mergeCell ref="I20:J21"/>
    <mergeCell ref="K20:M21"/>
    <mergeCell ref="N20:N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B2:Q23"/>
  <sheetViews>
    <sheetView view="pageBreakPreview" zoomScaleNormal="85" zoomScaleSheetLayoutView="100" zoomScalePageLayoutView="0" workbookViewId="0" topLeftCell="A1">
      <selection activeCell="E12" sqref="E12:F13"/>
    </sheetView>
  </sheetViews>
  <sheetFormatPr defaultColWidth="9.140625" defaultRowHeight="15"/>
  <cols>
    <col min="13" max="14" width="4.421875" style="0" customWidth="1"/>
  </cols>
  <sheetData>
    <row r="1" ht="18" customHeight="1"/>
    <row r="2" spans="3:12" ht="24" customHeight="1">
      <c r="C2" s="161" t="s">
        <v>41</v>
      </c>
      <c r="D2" s="161"/>
      <c r="E2" s="161"/>
      <c r="F2" s="161"/>
      <c r="G2" s="161"/>
      <c r="H2" s="161"/>
      <c r="I2" s="161"/>
      <c r="J2" s="161"/>
      <c r="K2" s="161"/>
      <c r="L2" s="161"/>
    </row>
    <row r="3" ht="18" customHeight="1"/>
    <row r="4" spans="7:13" ht="18" customHeight="1">
      <c r="G4" s="36"/>
      <c r="H4" s="36"/>
      <c r="I4" s="36"/>
      <c r="J4" s="36"/>
      <c r="K4" s="36"/>
      <c r="L4" s="36"/>
      <c r="M4" s="36"/>
    </row>
    <row r="5" ht="18" customHeight="1" thickBot="1"/>
    <row r="6" spans="2:15" ht="18" customHeight="1">
      <c r="B6" s="148" t="s">
        <v>5</v>
      </c>
      <c r="C6" s="149"/>
      <c r="D6" s="162"/>
      <c r="E6" s="163" t="str">
        <f>'3月実績報告書'!D6</f>
        <v>令和６年３月</v>
      </c>
      <c r="F6" s="164"/>
      <c r="G6" s="164"/>
      <c r="H6" s="165"/>
      <c r="I6" s="166" t="s">
        <v>42</v>
      </c>
      <c r="J6" s="167"/>
      <c r="K6" s="167"/>
      <c r="L6" s="167"/>
      <c r="M6" s="167"/>
      <c r="N6" s="168"/>
      <c r="O6" s="77"/>
    </row>
    <row r="7" spans="2:15" ht="18" customHeight="1">
      <c r="B7" s="154" t="s">
        <v>6</v>
      </c>
      <c r="C7" s="155"/>
      <c r="D7" s="172"/>
      <c r="E7" s="173">
        <f>'3月実績報告書'!D7</f>
        <v>0</v>
      </c>
      <c r="F7" s="174"/>
      <c r="G7" s="174"/>
      <c r="H7" s="175"/>
      <c r="I7" s="169"/>
      <c r="J7" s="170"/>
      <c r="K7" s="170"/>
      <c r="L7" s="170"/>
      <c r="M7" s="170"/>
      <c r="N7" s="171"/>
      <c r="O7" s="77"/>
    </row>
    <row r="8" spans="2:14" ht="18" customHeight="1">
      <c r="B8" s="154" t="s">
        <v>7</v>
      </c>
      <c r="C8" s="155"/>
      <c r="D8" s="172"/>
      <c r="E8" s="173">
        <f>'3月実績報告書'!D8</f>
        <v>0</v>
      </c>
      <c r="F8" s="174"/>
      <c r="G8" s="174"/>
      <c r="H8" s="175"/>
      <c r="I8" s="176">
        <f>K22</f>
        <v>0</v>
      </c>
      <c r="J8" s="177"/>
      <c r="K8" s="177"/>
      <c r="L8" s="177"/>
      <c r="M8" s="180" t="str">
        <f>N22</f>
        <v>円</v>
      </c>
      <c r="N8" s="181"/>
    </row>
    <row r="9" spans="2:14" ht="18" customHeight="1" thickBot="1">
      <c r="B9" s="184" t="s">
        <v>8</v>
      </c>
      <c r="C9" s="185"/>
      <c r="D9" s="186"/>
      <c r="E9" s="187" t="str">
        <f>'3月実績報告書'!D9</f>
        <v>生活介護</v>
      </c>
      <c r="F9" s="188"/>
      <c r="G9" s="188"/>
      <c r="H9" s="189"/>
      <c r="I9" s="178"/>
      <c r="J9" s="179"/>
      <c r="K9" s="179"/>
      <c r="L9" s="179"/>
      <c r="M9" s="182"/>
      <c r="N9" s="183"/>
    </row>
    <row r="10" ht="18" customHeight="1"/>
    <row r="11" ht="18" customHeight="1" thickBot="1"/>
    <row r="12" spans="2:17" ht="18" customHeight="1">
      <c r="B12" s="190" t="s">
        <v>43</v>
      </c>
      <c r="C12" s="191"/>
      <c r="D12" s="191"/>
      <c r="E12" s="191" t="s">
        <v>48</v>
      </c>
      <c r="F12" s="191"/>
      <c r="G12" s="191" t="s">
        <v>50</v>
      </c>
      <c r="H12" s="191"/>
      <c r="I12" s="191" t="s">
        <v>47</v>
      </c>
      <c r="J12" s="191"/>
      <c r="K12" s="191" t="s">
        <v>46</v>
      </c>
      <c r="L12" s="191"/>
      <c r="M12" s="194"/>
      <c r="N12" s="195"/>
      <c r="Q12" s="77"/>
    </row>
    <row r="13" spans="2:14" ht="18" customHeight="1" thickBot="1">
      <c r="B13" s="192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6"/>
      <c r="N13" s="197"/>
    </row>
    <row r="14" spans="2:14" ht="18" customHeight="1" thickTop="1">
      <c r="B14" s="198" t="s">
        <v>77</v>
      </c>
      <c r="C14" s="199"/>
      <c r="D14" s="199"/>
      <c r="E14" s="202">
        <f>'3月実績報告書'!AN64</f>
        <v>0</v>
      </c>
      <c r="F14" s="202"/>
      <c r="G14" s="202">
        <f>'3月実績報告書'!AN62</f>
        <v>0</v>
      </c>
      <c r="H14" s="202"/>
      <c r="I14" s="204">
        <v>2000</v>
      </c>
      <c r="J14" s="204"/>
      <c r="K14" s="206">
        <f>IF(N14="","",G14*I14)</f>
        <v>0</v>
      </c>
      <c r="L14" s="207"/>
      <c r="M14" s="207"/>
      <c r="N14" s="210" t="str">
        <f>IF(G14="","","円")</f>
        <v>円</v>
      </c>
    </row>
    <row r="15" spans="2:14" ht="18" customHeight="1">
      <c r="B15" s="200"/>
      <c r="C15" s="201"/>
      <c r="D15" s="201"/>
      <c r="E15" s="203"/>
      <c r="F15" s="203"/>
      <c r="G15" s="203"/>
      <c r="H15" s="203"/>
      <c r="I15" s="205"/>
      <c r="J15" s="205"/>
      <c r="K15" s="208"/>
      <c r="L15" s="209"/>
      <c r="M15" s="209"/>
      <c r="N15" s="211"/>
    </row>
    <row r="16" spans="2:14" ht="18" customHeight="1">
      <c r="B16" s="200" t="s">
        <v>78</v>
      </c>
      <c r="C16" s="201"/>
      <c r="D16" s="201"/>
      <c r="E16" s="203">
        <f>'3月実績報告書'!AO64</f>
        <v>0</v>
      </c>
      <c r="F16" s="203"/>
      <c r="G16" s="203">
        <f>'3月実績報告書'!AO62</f>
        <v>0</v>
      </c>
      <c r="H16" s="203"/>
      <c r="I16" s="205">
        <v>1100</v>
      </c>
      <c r="J16" s="205"/>
      <c r="K16" s="208">
        <f>IF(N16="","",G16*I16)</f>
        <v>0</v>
      </c>
      <c r="L16" s="209"/>
      <c r="M16" s="209"/>
      <c r="N16" s="212" t="str">
        <f>IF(G16="","","円")</f>
        <v>円</v>
      </c>
    </row>
    <row r="17" spans="2:14" ht="18" customHeight="1">
      <c r="B17" s="200"/>
      <c r="C17" s="201"/>
      <c r="D17" s="201"/>
      <c r="E17" s="203"/>
      <c r="F17" s="203"/>
      <c r="G17" s="203"/>
      <c r="H17" s="203"/>
      <c r="I17" s="205"/>
      <c r="J17" s="205"/>
      <c r="K17" s="208"/>
      <c r="L17" s="209"/>
      <c r="M17" s="209"/>
      <c r="N17" s="211"/>
    </row>
    <row r="18" spans="2:14" ht="18" customHeight="1">
      <c r="B18" s="200" t="s">
        <v>44</v>
      </c>
      <c r="C18" s="201"/>
      <c r="D18" s="201"/>
      <c r="E18" s="203">
        <f>'3月実績報告書'!AP64</f>
        <v>0</v>
      </c>
      <c r="F18" s="203"/>
      <c r="G18" s="203">
        <f>'3月実績報告書'!AP62</f>
        <v>0</v>
      </c>
      <c r="H18" s="203"/>
      <c r="I18" s="205">
        <v>1100</v>
      </c>
      <c r="J18" s="205"/>
      <c r="K18" s="208">
        <f>IF(N18="","",G18*I18)</f>
        <v>0</v>
      </c>
      <c r="L18" s="209"/>
      <c r="M18" s="209"/>
      <c r="N18" s="212" t="str">
        <f>IF(G18="","","円")</f>
        <v>円</v>
      </c>
    </row>
    <row r="19" spans="2:14" ht="18" customHeight="1">
      <c r="B19" s="200"/>
      <c r="C19" s="201"/>
      <c r="D19" s="201"/>
      <c r="E19" s="203"/>
      <c r="F19" s="203"/>
      <c r="G19" s="203"/>
      <c r="H19" s="203"/>
      <c r="I19" s="205"/>
      <c r="J19" s="205"/>
      <c r="K19" s="208"/>
      <c r="L19" s="209"/>
      <c r="M19" s="209"/>
      <c r="N19" s="211"/>
    </row>
    <row r="20" spans="2:14" ht="18" customHeight="1">
      <c r="B20" s="200" t="s">
        <v>45</v>
      </c>
      <c r="C20" s="201"/>
      <c r="D20" s="201"/>
      <c r="E20" s="203">
        <f>'3月実績報告書'!AQ64</f>
        <v>0</v>
      </c>
      <c r="F20" s="203"/>
      <c r="G20" s="203">
        <f>'3月実績報告書'!AQ62</f>
        <v>0</v>
      </c>
      <c r="H20" s="203"/>
      <c r="I20" s="225">
        <v>500</v>
      </c>
      <c r="J20" s="225"/>
      <c r="K20" s="208">
        <f>IF(N20="","",G20*I20)</f>
        <v>0</v>
      </c>
      <c r="L20" s="209"/>
      <c r="M20" s="209"/>
      <c r="N20" s="212" t="str">
        <f>IF(G20="","","円")</f>
        <v>円</v>
      </c>
    </row>
    <row r="21" spans="2:14" ht="18" customHeight="1">
      <c r="B21" s="200"/>
      <c r="C21" s="201"/>
      <c r="D21" s="201"/>
      <c r="E21" s="203"/>
      <c r="F21" s="203"/>
      <c r="G21" s="203"/>
      <c r="H21" s="203"/>
      <c r="I21" s="225"/>
      <c r="J21" s="225"/>
      <c r="K21" s="208"/>
      <c r="L21" s="209"/>
      <c r="M21" s="209"/>
      <c r="N21" s="211"/>
    </row>
    <row r="22" spans="2:14" ht="18" customHeight="1">
      <c r="B22" s="213" t="s">
        <v>49</v>
      </c>
      <c r="C22" s="214"/>
      <c r="D22" s="214"/>
      <c r="E22" s="214"/>
      <c r="F22" s="214"/>
      <c r="G22" s="214"/>
      <c r="H22" s="214"/>
      <c r="I22" s="214"/>
      <c r="J22" s="215"/>
      <c r="K22" s="219">
        <f>IF(N22="","",SUM(K14:M21))</f>
        <v>0</v>
      </c>
      <c r="L22" s="220"/>
      <c r="M22" s="220"/>
      <c r="N22" s="223" t="str">
        <f>IF(AND(N14="",N16="",N18="",N20=""),"","円")</f>
        <v>円</v>
      </c>
    </row>
    <row r="23" spans="2:14" ht="18" customHeight="1" thickBot="1">
      <c r="B23" s="216"/>
      <c r="C23" s="217"/>
      <c r="D23" s="217"/>
      <c r="E23" s="217"/>
      <c r="F23" s="217"/>
      <c r="G23" s="217"/>
      <c r="H23" s="217"/>
      <c r="I23" s="217"/>
      <c r="J23" s="218"/>
      <c r="K23" s="221"/>
      <c r="L23" s="222"/>
      <c r="M23" s="222"/>
      <c r="N23" s="224"/>
    </row>
    <row r="24" ht="18" customHeight="1"/>
  </sheetData>
  <sheetProtection password="CC0D" sheet="1"/>
  <mergeCells count="44">
    <mergeCell ref="K22:M23"/>
    <mergeCell ref="N14:N15"/>
    <mergeCell ref="N16:N17"/>
    <mergeCell ref="N18:N19"/>
    <mergeCell ref="N20:N21"/>
    <mergeCell ref="N22:N23"/>
    <mergeCell ref="K20:M21"/>
    <mergeCell ref="K18:M19"/>
    <mergeCell ref="I8:L9"/>
    <mergeCell ref="M8:N9"/>
    <mergeCell ref="I16:J17"/>
    <mergeCell ref="I12:J13"/>
    <mergeCell ref="I14:J15"/>
    <mergeCell ref="E16:F17"/>
    <mergeCell ref="G16:H17"/>
    <mergeCell ref="K12:N13"/>
    <mergeCell ref="K14:M15"/>
    <mergeCell ref="K16:M17"/>
    <mergeCell ref="E18:F19"/>
    <mergeCell ref="G18:H19"/>
    <mergeCell ref="I18:J19"/>
    <mergeCell ref="E20:F21"/>
    <mergeCell ref="G20:H21"/>
    <mergeCell ref="I20:J21"/>
    <mergeCell ref="B22:J23"/>
    <mergeCell ref="I6:N7"/>
    <mergeCell ref="C2:L2"/>
    <mergeCell ref="B12:D13"/>
    <mergeCell ref="B14:D15"/>
    <mergeCell ref="B16:D17"/>
    <mergeCell ref="B18:D19"/>
    <mergeCell ref="B20:D21"/>
    <mergeCell ref="E12:F13"/>
    <mergeCell ref="G12:H13"/>
    <mergeCell ref="E14:F15"/>
    <mergeCell ref="G14:H15"/>
    <mergeCell ref="B9:D9"/>
    <mergeCell ref="E6:H6"/>
    <mergeCell ref="E7:H7"/>
    <mergeCell ref="E8:H8"/>
    <mergeCell ref="E9:H9"/>
    <mergeCell ref="B6:D6"/>
    <mergeCell ref="B7:D7"/>
    <mergeCell ref="B8:D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B2:N23"/>
  <sheetViews>
    <sheetView view="pageBreakPreview" zoomScaleSheetLayoutView="100" zoomScalePageLayoutView="0" workbookViewId="0" topLeftCell="A1">
      <selection activeCell="B2" sqref="B2"/>
    </sheetView>
  </sheetViews>
  <sheetFormatPr defaultColWidth="9.140625" defaultRowHeight="15"/>
  <cols>
    <col min="13" max="14" width="4.421875" style="0" customWidth="1"/>
  </cols>
  <sheetData>
    <row r="1" ht="18" customHeight="1"/>
    <row r="2" spans="3:12" ht="24" customHeight="1">
      <c r="C2" s="161" t="s">
        <v>41</v>
      </c>
      <c r="D2" s="161"/>
      <c r="E2" s="161"/>
      <c r="F2" s="161"/>
      <c r="G2" s="161"/>
      <c r="H2" s="161"/>
      <c r="I2" s="161"/>
      <c r="J2" s="161"/>
      <c r="K2" s="161"/>
      <c r="L2" s="161"/>
    </row>
    <row r="3" ht="18" customHeight="1"/>
    <row r="4" spans="7:13" ht="18" customHeight="1">
      <c r="G4" s="36"/>
      <c r="H4" s="36"/>
      <c r="I4" s="36"/>
      <c r="J4" s="36"/>
      <c r="K4" s="36"/>
      <c r="L4" s="36"/>
      <c r="M4" s="36"/>
    </row>
    <row r="5" ht="18" customHeight="1" thickBot="1"/>
    <row r="6" spans="2:14" ht="18" customHeight="1">
      <c r="B6" s="148" t="s">
        <v>5</v>
      </c>
      <c r="C6" s="149"/>
      <c r="D6" s="162"/>
      <c r="E6" s="226" t="s">
        <v>80</v>
      </c>
      <c r="F6" s="227"/>
      <c r="G6" s="227"/>
      <c r="H6" s="228"/>
      <c r="I6" s="166" t="s">
        <v>42</v>
      </c>
      <c r="J6" s="167"/>
      <c r="K6" s="167"/>
      <c r="L6" s="167"/>
      <c r="M6" s="167"/>
      <c r="N6" s="168"/>
    </row>
    <row r="7" spans="2:14" ht="18" customHeight="1">
      <c r="B7" s="154" t="s">
        <v>6</v>
      </c>
      <c r="C7" s="155"/>
      <c r="D7" s="172"/>
      <c r="E7" s="229" t="s">
        <v>52</v>
      </c>
      <c r="F7" s="230"/>
      <c r="G7" s="230"/>
      <c r="H7" s="231"/>
      <c r="I7" s="169"/>
      <c r="J7" s="170"/>
      <c r="K7" s="170"/>
      <c r="L7" s="170"/>
      <c r="M7" s="170"/>
      <c r="N7" s="171"/>
    </row>
    <row r="8" spans="2:14" ht="18" customHeight="1">
      <c r="B8" s="154" t="s">
        <v>7</v>
      </c>
      <c r="C8" s="155"/>
      <c r="D8" s="172"/>
      <c r="E8" s="229" t="s">
        <v>53</v>
      </c>
      <c r="F8" s="230"/>
      <c r="G8" s="230"/>
      <c r="H8" s="231"/>
      <c r="I8" s="176">
        <f>K22</f>
      </c>
      <c r="J8" s="177"/>
      <c r="K8" s="177"/>
      <c r="L8" s="177"/>
      <c r="M8" s="180">
        <f>N22</f>
      </c>
      <c r="N8" s="181"/>
    </row>
    <row r="9" spans="2:14" ht="18" customHeight="1" thickBot="1">
      <c r="B9" s="184" t="s">
        <v>8</v>
      </c>
      <c r="C9" s="185"/>
      <c r="D9" s="186"/>
      <c r="E9" s="232" t="s">
        <v>66</v>
      </c>
      <c r="F9" s="233"/>
      <c r="G9" s="233"/>
      <c r="H9" s="234"/>
      <c r="I9" s="178"/>
      <c r="J9" s="179"/>
      <c r="K9" s="179"/>
      <c r="L9" s="179"/>
      <c r="M9" s="182"/>
      <c r="N9" s="183"/>
    </row>
    <row r="10" ht="18" customHeight="1"/>
    <row r="11" ht="18" customHeight="1" thickBot="1"/>
    <row r="12" spans="2:14" ht="18" customHeight="1">
      <c r="B12" s="190" t="s">
        <v>43</v>
      </c>
      <c r="C12" s="191"/>
      <c r="D12" s="191"/>
      <c r="E12" s="191" t="s">
        <v>48</v>
      </c>
      <c r="F12" s="191"/>
      <c r="G12" s="191" t="s">
        <v>50</v>
      </c>
      <c r="H12" s="191"/>
      <c r="I12" s="191" t="s">
        <v>47</v>
      </c>
      <c r="J12" s="191"/>
      <c r="K12" s="191" t="s">
        <v>46</v>
      </c>
      <c r="L12" s="191"/>
      <c r="M12" s="194"/>
      <c r="N12" s="195"/>
    </row>
    <row r="13" spans="2:14" ht="18" customHeight="1" thickBot="1">
      <c r="B13" s="192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6"/>
      <c r="N13" s="197"/>
    </row>
    <row r="14" spans="2:14" ht="18" customHeight="1" thickTop="1">
      <c r="B14" s="198" t="s">
        <v>77</v>
      </c>
      <c r="C14" s="199"/>
      <c r="D14" s="199"/>
      <c r="E14" s="235"/>
      <c r="F14" s="235"/>
      <c r="G14" s="235"/>
      <c r="H14" s="235"/>
      <c r="I14" s="204">
        <v>2000</v>
      </c>
      <c r="J14" s="204"/>
      <c r="K14" s="206">
        <f>IF(N14="","",G14*I14)</f>
      </c>
      <c r="L14" s="207"/>
      <c r="M14" s="207"/>
      <c r="N14" s="210">
        <f>IF(G14="","","円")</f>
      </c>
    </row>
    <row r="15" spans="2:14" ht="18" customHeight="1">
      <c r="B15" s="200"/>
      <c r="C15" s="201"/>
      <c r="D15" s="201"/>
      <c r="E15" s="236"/>
      <c r="F15" s="236"/>
      <c r="G15" s="236"/>
      <c r="H15" s="236"/>
      <c r="I15" s="205"/>
      <c r="J15" s="205"/>
      <c r="K15" s="208"/>
      <c r="L15" s="209"/>
      <c r="M15" s="209"/>
      <c r="N15" s="211"/>
    </row>
    <row r="16" spans="2:14" ht="18" customHeight="1">
      <c r="B16" s="200" t="s">
        <v>78</v>
      </c>
      <c r="C16" s="201"/>
      <c r="D16" s="201"/>
      <c r="E16" s="236"/>
      <c r="F16" s="236"/>
      <c r="G16" s="236"/>
      <c r="H16" s="236"/>
      <c r="I16" s="205">
        <v>1100</v>
      </c>
      <c r="J16" s="205"/>
      <c r="K16" s="208">
        <f>IF(N16="","",G16*I16)</f>
      </c>
      <c r="L16" s="209"/>
      <c r="M16" s="209"/>
      <c r="N16" s="212">
        <f>IF(G16="","","円")</f>
      </c>
    </row>
    <row r="17" spans="2:14" ht="18" customHeight="1">
      <c r="B17" s="200"/>
      <c r="C17" s="201"/>
      <c r="D17" s="201"/>
      <c r="E17" s="236"/>
      <c r="F17" s="236"/>
      <c r="G17" s="236"/>
      <c r="H17" s="236"/>
      <c r="I17" s="205"/>
      <c r="J17" s="205"/>
      <c r="K17" s="208"/>
      <c r="L17" s="209"/>
      <c r="M17" s="209"/>
      <c r="N17" s="211"/>
    </row>
    <row r="18" spans="2:14" ht="18" customHeight="1">
      <c r="B18" s="200" t="s">
        <v>44</v>
      </c>
      <c r="C18" s="201"/>
      <c r="D18" s="201"/>
      <c r="E18" s="236"/>
      <c r="F18" s="236"/>
      <c r="G18" s="236"/>
      <c r="H18" s="236"/>
      <c r="I18" s="205">
        <v>1100</v>
      </c>
      <c r="J18" s="205"/>
      <c r="K18" s="208">
        <f>IF(N18="","",G18*I18)</f>
      </c>
      <c r="L18" s="209"/>
      <c r="M18" s="209"/>
      <c r="N18" s="212">
        <f>IF(G18="","","円")</f>
      </c>
    </row>
    <row r="19" spans="2:14" ht="18" customHeight="1">
      <c r="B19" s="200"/>
      <c r="C19" s="201"/>
      <c r="D19" s="201"/>
      <c r="E19" s="236"/>
      <c r="F19" s="236"/>
      <c r="G19" s="236"/>
      <c r="H19" s="236"/>
      <c r="I19" s="205"/>
      <c r="J19" s="205"/>
      <c r="K19" s="208"/>
      <c r="L19" s="209"/>
      <c r="M19" s="209"/>
      <c r="N19" s="211"/>
    </row>
    <row r="20" spans="2:14" ht="18" customHeight="1">
      <c r="B20" s="200" t="s">
        <v>45</v>
      </c>
      <c r="C20" s="201"/>
      <c r="D20" s="201"/>
      <c r="E20" s="236"/>
      <c r="F20" s="236"/>
      <c r="G20" s="236"/>
      <c r="H20" s="236"/>
      <c r="I20" s="225">
        <v>500</v>
      </c>
      <c r="J20" s="225"/>
      <c r="K20" s="208">
        <f>IF(N20="","",G20*I20)</f>
      </c>
      <c r="L20" s="209"/>
      <c r="M20" s="209"/>
      <c r="N20" s="212">
        <f>IF(G20="","","円")</f>
      </c>
    </row>
    <row r="21" spans="2:14" ht="18" customHeight="1">
      <c r="B21" s="200"/>
      <c r="C21" s="201"/>
      <c r="D21" s="201"/>
      <c r="E21" s="236"/>
      <c r="F21" s="236"/>
      <c r="G21" s="236"/>
      <c r="H21" s="236"/>
      <c r="I21" s="225"/>
      <c r="J21" s="225"/>
      <c r="K21" s="208"/>
      <c r="L21" s="209"/>
      <c r="M21" s="209"/>
      <c r="N21" s="211"/>
    </row>
    <row r="22" spans="2:14" ht="18" customHeight="1">
      <c r="B22" s="213" t="s">
        <v>49</v>
      </c>
      <c r="C22" s="214"/>
      <c r="D22" s="214"/>
      <c r="E22" s="214"/>
      <c r="F22" s="214"/>
      <c r="G22" s="214"/>
      <c r="H22" s="214"/>
      <c r="I22" s="214"/>
      <c r="J22" s="215"/>
      <c r="K22" s="219">
        <f>IF(N22="","",SUM(K14:M21))</f>
      </c>
      <c r="L22" s="220"/>
      <c r="M22" s="220"/>
      <c r="N22" s="223">
        <f>IF(AND(N14="",N16="",N18="",N20=""),"","円")</f>
      </c>
    </row>
    <row r="23" spans="2:14" ht="18" customHeight="1" thickBot="1">
      <c r="B23" s="216"/>
      <c r="C23" s="217"/>
      <c r="D23" s="217"/>
      <c r="E23" s="217"/>
      <c r="F23" s="217"/>
      <c r="G23" s="217"/>
      <c r="H23" s="217"/>
      <c r="I23" s="217"/>
      <c r="J23" s="218"/>
      <c r="K23" s="221"/>
      <c r="L23" s="222"/>
      <c r="M23" s="222"/>
      <c r="N23" s="224"/>
    </row>
    <row r="24" ht="18" customHeight="1"/>
  </sheetData>
  <sheetProtection password="CC0D" sheet="1"/>
  <mergeCells count="44">
    <mergeCell ref="B22:J23"/>
    <mergeCell ref="K22:M23"/>
    <mergeCell ref="N22:N23"/>
    <mergeCell ref="B20:D21"/>
    <mergeCell ref="E20:F21"/>
    <mergeCell ref="G20:H21"/>
    <mergeCell ref="I20:J21"/>
    <mergeCell ref="K20:M21"/>
    <mergeCell ref="N20:N21"/>
    <mergeCell ref="B18:D19"/>
    <mergeCell ref="E18:F19"/>
    <mergeCell ref="G18:H19"/>
    <mergeCell ref="I18:J19"/>
    <mergeCell ref="K18:M19"/>
    <mergeCell ref="N18:N19"/>
    <mergeCell ref="N14:N15"/>
    <mergeCell ref="B16:D17"/>
    <mergeCell ref="E16:F17"/>
    <mergeCell ref="G16:H17"/>
    <mergeCell ref="I16:J17"/>
    <mergeCell ref="K16:M17"/>
    <mergeCell ref="N16:N17"/>
    <mergeCell ref="B12:D13"/>
    <mergeCell ref="E12:F13"/>
    <mergeCell ref="G12:H13"/>
    <mergeCell ref="I12:J13"/>
    <mergeCell ref="K12:N13"/>
    <mergeCell ref="B14:D15"/>
    <mergeCell ref="E14:F15"/>
    <mergeCell ref="G14:H15"/>
    <mergeCell ref="I14:J15"/>
    <mergeCell ref="K14:M15"/>
    <mergeCell ref="B8:D8"/>
    <mergeCell ref="E8:H8"/>
    <mergeCell ref="I8:L9"/>
    <mergeCell ref="M8:N9"/>
    <mergeCell ref="B9:D9"/>
    <mergeCell ref="E9:H9"/>
    <mergeCell ref="C2:L2"/>
    <mergeCell ref="B6:D6"/>
    <mergeCell ref="E6:H6"/>
    <mergeCell ref="I6:N7"/>
    <mergeCell ref="B7:D7"/>
    <mergeCell ref="E7:H7"/>
  </mergeCells>
  <dataValidations count="1">
    <dataValidation type="list" allowBlank="1" showInputMessage="1" showErrorMessage="1" sqref="E9:H9">
      <formula1>"生活介護,短期入所,共同生活援助"</formula1>
    </dataValidation>
  </dataValidations>
  <printOptions/>
  <pageMargins left="0.85" right="0.44" top="0.7480314960629921" bottom="0.7480314960629921" header="0.31496062992125984" footer="0.31496062992125984"/>
  <pageSetup horizontalDpi="600" verticalDpi="600" orientation="landscape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B2:N23"/>
  <sheetViews>
    <sheetView view="pageBreakPreview" zoomScale="85" zoomScaleNormal="70" zoomScaleSheetLayoutView="85" zoomScalePageLayoutView="0" workbookViewId="0" topLeftCell="A1">
      <selection activeCell="E16" sqref="E16:F17"/>
    </sheetView>
  </sheetViews>
  <sheetFormatPr defaultColWidth="9.140625" defaultRowHeight="15"/>
  <cols>
    <col min="13" max="14" width="4.421875" style="0" customWidth="1"/>
  </cols>
  <sheetData>
    <row r="1" ht="18" customHeight="1"/>
    <row r="2" spans="3:12" ht="24" customHeight="1">
      <c r="C2" s="161" t="s">
        <v>41</v>
      </c>
      <c r="D2" s="161"/>
      <c r="E2" s="161"/>
      <c r="F2" s="161"/>
      <c r="G2" s="161"/>
      <c r="H2" s="161"/>
      <c r="I2" s="161"/>
      <c r="J2" s="161"/>
      <c r="K2" s="161"/>
      <c r="L2" s="161"/>
    </row>
    <row r="3" ht="18" customHeight="1"/>
    <row r="4" spans="7:13" ht="18" customHeight="1">
      <c r="G4" s="36"/>
      <c r="H4" s="36"/>
      <c r="I4" s="36"/>
      <c r="J4" s="36"/>
      <c r="K4" s="36"/>
      <c r="L4" s="36"/>
      <c r="M4" s="36"/>
    </row>
    <row r="5" ht="18" customHeight="1" thickBot="1"/>
    <row r="6" spans="2:14" ht="18" customHeight="1">
      <c r="B6" s="148" t="s">
        <v>5</v>
      </c>
      <c r="C6" s="149"/>
      <c r="D6" s="162"/>
      <c r="E6" s="237" t="s">
        <v>64</v>
      </c>
      <c r="F6" s="238"/>
      <c r="G6" s="238"/>
      <c r="H6" s="239"/>
      <c r="I6" s="166" t="s">
        <v>42</v>
      </c>
      <c r="J6" s="167"/>
      <c r="K6" s="167"/>
      <c r="L6" s="167"/>
      <c r="M6" s="167"/>
      <c r="N6" s="168"/>
    </row>
    <row r="7" spans="2:14" ht="18" customHeight="1">
      <c r="B7" s="154" t="s">
        <v>6</v>
      </c>
      <c r="C7" s="155"/>
      <c r="D7" s="172"/>
      <c r="E7" s="240" t="s">
        <v>52</v>
      </c>
      <c r="F7" s="241"/>
      <c r="G7" s="241"/>
      <c r="H7" s="242"/>
      <c r="I7" s="169"/>
      <c r="J7" s="170"/>
      <c r="K7" s="170"/>
      <c r="L7" s="170"/>
      <c r="M7" s="170"/>
      <c r="N7" s="171"/>
    </row>
    <row r="8" spans="2:14" ht="18" customHeight="1">
      <c r="B8" s="154" t="s">
        <v>7</v>
      </c>
      <c r="C8" s="155"/>
      <c r="D8" s="172"/>
      <c r="E8" s="240" t="s">
        <v>53</v>
      </c>
      <c r="F8" s="241"/>
      <c r="G8" s="241"/>
      <c r="H8" s="242"/>
      <c r="I8" s="176">
        <f>K22</f>
        <v>56800</v>
      </c>
      <c r="J8" s="177"/>
      <c r="K8" s="177"/>
      <c r="L8" s="177"/>
      <c r="M8" s="180" t="str">
        <f>N22</f>
        <v>円</v>
      </c>
      <c r="N8" s="181"/>
    </row>
    <row r="9" spans="2:14" ht="18" customHeight="1" thickBot="1">
      <c r="B9" s="184" t="s">
        <v>8</v>
      </c>
      <c r="C9" s="185"/>
      <c r="D9" s="186"/>
      <c r="E9" s="243" t="s">
        <v>65</v>
      </c>
      <c r="F9" s="244"/>
      <c r="G9" s="244"/>
      <c r="H9" s="245"/>
      <c r="I9" s="178"/>
      <c r="J9" s="179"/>
      <c r="K9" s="179"/>
      <c r="L9" s="179"/>
      <c r="M9" s="182"/>
      <c r="N9" s="183"/>
    </row>
    <row r="10" ht="18" customHeight="1"/>
    <row r="11" ht="18" customHeight="1" thickBot="1"/>
    <row r="12" spans="2:14" ht="18" customHeight="1">
      <c r="B12" s="190" t="s">
        <v>43</v>
      </c>
      <c r="C12" s="191"/>
      <c r="D12" s="191"/>
      <c r="E12" s="191" t="s">
        <v>48</v>
      </c>
      <c r="F12" s="191"/>
      <c r="G12" s="191" t="s">
        <v>50</v>
      </c>
      <c r="H12" s="191"/>
      <c r="I12" s="191" t="s">
        <v>47</v>
      </c>
      <c r="J12" s="191"/>
      <c r="K12" s="191" t="s">
        <v>46</v>
      </c>
      <c r="L12" s="191"/>
      <c r="M12" s="194"/>
      <c r="N12" s="195"/>
    </row>
    <row r="13" spans="2:14" ht="18" customHeight="1" thickBot="1">
      <c r="B13" s="192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6"/>
      <c r="N13" s="197"/>
    </row>
    <row r="14" spans="2:14" ht="18" customHeight="1" thickTop="1">
      <c r="B14" s="198" t="s">
        <v>77</v>
      </c>
      <c r="C14" s="199"/>
      <c r="D14" s="199"/>
      <c r="E14" s="246">
        <v>0</v>
      </c>
      <c r="F14" s="246"/>
      <c r="G14" s="246">
        <v>0</v>
      </c>
      <c r="H14" s="246"/>
      <c r="I14" s="204">
        <v>2000</v>
      </c>
      <c r="J14" s="204"/>
      <c r="K14" s="206">
        <f>IF(N14="","",G14*I14)</f>
        <v>0</v>
      </c>
      <c r="L14" s="207"/>
      <c r="M14" s="207"/>
      <c r="N14" s="210" t="str">
        <f>IF(G14="","","円")</f>
        <v>円</v>
      </c>
    </row>
    <row r="15" spans="2:14" ht="18" customHeight="1">
      <c r="B15" s="200"/>
      <c r="C15" s="201"/>
      <c r="D15" s="201"/>
      <c r="E15" s="247"/>
      <c r="F15" s="247"/>
      <c r="G15" s="247"/>
      <c r="H15" s="247"/>
      <c r="I15" s="205"/>
      <c r="J15" s="205"/>
      <c r="K15" s="208"/>
      <c r="L15" s="209"/>
      <c r="M15" s="209"/>
      <c r="N15" s="211"/>
    </row>
    <row r="16" spans="2:14" ht="18" customHeight="1">
      <c r="B16" s="200" t="s">
        <v>78</v>
      </c>
      <c r="C16" s="201"/>
      <c r="D16" s="201"/>
      <c r="E16" s="247">
        <v>1</v>
      </c>
      <c r="F16" s="247"/>
      <c r="G16" s="247">
        <v>18</v>
      </c>
      <c r="H16" s="247"/>
      <c r="I16" s="205">
        <v>1100</v>
      </c>
      <c r="J16" s="205"/>
      <c r="K16" s="208">
        <f>IF(N16="","",G16*I16)</f>
        <v>19800</v>
      </c>
      <c r="L16" s="209"/>
      <c r="M16" s="209"/>
      <c r="N16" s="212" t="str">
        <f>IF(G16="","","円")</f>
        <v>円</v>
      </c>
    </row>
    <row r="17" spans="2:14" ht="18" customHeight="1">
      <c r="B17" s="200"/>
      <c r="C17" s="201"/>
      <c r="D17" s="201"/>
      <c r="E17" s="247"/>
      <c r="F17" s="247"/>
      <c r="G17" s="247"/>
      <c r="H17" s="247"/>
      <c r="I17" s="205"/>
      <c r="J17" s="205"/>
      <c r="K17" s="208"/>
      <c r="L17" s="209"/>
      <c r="M17" s="209"/>
      <c r="N17" s="211"/>
    </row>
    <row r="18" spans="2:14" ht="18" customHeight="1">
      <c r="B18" s="200" t="s">
        <v>44</v>
      </c>
      <c r="C18" s="201"/>
      <c r="D18" s="201"/>
      <c r="E18" s="247">
        <v>1</v>
      </c>
      <c r="F18" s="247"/>
      <c r="G18" s="247">
        <v>20</v>
      </c>
      <c r="H18" s="247"/>
      <c r="I18" s="205">
        <v>1100</v>
      </c>
      <c r="J18" s="205"/>
      <c r="K18" s="208">
        <f>IF(N18="","",G18*I18)</f>
        <v>22000</v>
      </c>
      <c r="L18" s="209"/>
      <c r="M18" s="209"/>
      <c r="N18" s="212" t="str">
        <f>IF(G18="","","円")</f>
        <v>円</v>
      </c>
    </row>
    <row r="19" spans="2:14" ht="18" customHeight="1">
      <c r="B19" s="200"/>
      <c r="C19" s="201"/>
      <c r="D19" s="201"/>
      <c r="E19" s="247"/>
      <c r="F19" s="247"/>
      <c r="G19" s="247"/>
      <c r="H19" s="247"/>
      <c r="I19" s="205"/>
      <c r="J19" s="205"/>
      <c r="K19" s="208"/>
      <c r="L19" s="209"/>
      <c r="M19" s="209"/>
      <c r="N19" s="211"/>
    </row>
    <row r="20" spans="2:14" ht="18" customHeight="1">
      <c r="B20" s="200" t="s">
        <v>45</v>
      </c>
      <c r="C20" s="201"/>
      <c r="D20" s="201"/>
      <c r="E20" s="247">
        <v>2</v>
      </c>
      <c r="F20" s="247"/>
      <c r="G20" s="247">
        <v>30</v>
      </c>
      <c r="H20" s="247"/>
      <c r="I20" s="225">
        <v>500</v>
      </c>
      <c r="J20" s="225"/>
      <c r="K20" s="208">
        <f>IF(N20="","",G20*I20)</f>
        <v>15000</v>
      </c>
      <c r="L20" s="209"/>
      <c r="M20" s="209"/>
      <c r="N20" s="212" t="str">
        <f>IF(G20="","","円")</f>
        <v>円</v>
      </c>
    </row>
    <row r="21" spans="2:14" ht="18" customHeight="1">
      <c r="B21" s="200"/>
      <c r="C21" s="201"/>
      <c r="D21" s="201"/>
      <c r="E21" s="247"/>
      <c r="F21" s="247"/>
      <c r="G21" s="247"/>
      <c r="H21" s="247"/>
      <c r="I21" s="225"/>
      <c r="J21" s="225"/>
      <c r="K21" s="208"/>
      <c r="L21" s="209"/>
      <c r="M21" s="209"/>
      <c r="N21" s="211"/>
    </row>
    <row r="22" spans="2:14" ht="18" customHeight="1">
      <c r="B22" s="213" t="s">
        <v>49</v>
      </c>
      <c r="C22" s="214"/>
      <c r="D22" s="214"/>
      <c r="E22" s="214"/>
      <c r="F22" s="214"/>
      <c r="G22" s="214"/>
      <c r="H22" s="214"/>
      <c r="I22" s="214"/>
      <c r="J22" s="215"/>
      <c r="K22" s="219">
        <f>IF(N22="","",SUM(K14:M21))</f>
        <v>56800</v>
      </c>
      <c r="L22" s="220"/>
      <c r="M22" s="220"/>
      <c r="N22" s="223" t="str">
        <f>IF(AND(N14="",N16="",N18="",N20=""),"","円")</f>
        <v>円</v>
      </c>
    </row>
    <row r="23" spans="2:14" ht="18" customHeight="1" thickBot="1">
      <c r="B23" s="216"/>
      <c r="C23" s="217"/>
      <c r="D23" s="217"/>
      <c r="E23" s="217"/>
      <c r="F23" s="217"/>
      <c r="G23" s="217"/>
      <c r="H23" s="217"/>
      <c r="I23" s="217"/>
      <c r="J23" s="218"/>
      <c r="K23" s="221"/>
      <c r="L23" s="222"/>
      <c r="M23" s="222"/>
      <c r="N23" s="224"/>
    </row>
    <row r="24" ht="18" customHeight="1"/>
  </sheetData>
  <sheetProtection/>
  <mergeCells count="44">
    <mergeCell ref="B22:J23"/>
    <mergeCell ref="K22:M23"/>
    <mergeCell ref="N22:N23"/>
    <mergeCell ref="B20:D21"/>
    <mergeCell ref="E20:F21"/>
    <mergeCell ref="G20:H21"/>
    <mergeCell ref="I20:J21"/>
    <mergeCell ref="K20:M21"/>
    <mergeCell ref="N20:N21"/>
    <mergeCell ref="B18:D19"/>
    <mergeCell ref="E18:F19"/>
    <mergeCell ref="G18:H19"/>
    <mergeCell ref="I18:J19"/>
    <mergeCell ref="K18:M19"/>
    <mergeCell ref="N18:N19"/>
    <mergeCell ref="N14:N15"/>
    <mergeCell ref="B16:D17"/>
    <mergeCell ref="E16:F17"/>
    <mergeCell ref="G16:H17"/>
    <mergeCell ref="I16:J17"/>
    <mergeCell ref="K16:M17"/>
    <mergeCell ref="N16:N17"/>
    <mergeCell ref="B12:D13"/>
    <mergeCell ref="E12:F13"/>
    <mergeCell ref="G12:H13"/>
    <mergeCell ref="I12:J13"/>
    <mergeCell ref="K12:N13"/>
    <mergeCell ref="B14:D15"/>
    <mergeCell ref="E14:F15"/>
    <mergeCell ref="G14:H15"/>
    <mergeCell ref="I14:J15"/>
    <mergeCell ref="K14:M15"/>
    <mergeCell ref="B8:D8"/>
    <mergeCell ref="E8:H8"/>
    <mergeCell ref="I8:L9"/>
    <mergeCell ref="M8:N9"/>
    <mergeCell ref="B9:D9"/>
    <mergeCell ref="E9:H9"/>
    <mergeCell ref="C2:L2"/>
    <mergeCell ref="B6:D6"/>
    <mergeCell ref="E6:H6"/>
    <mergeCell ref="I6:N7"/>
    <mergeCell ref="B7:D7"/>
    <mergeCell ref="E7:H7"/>
  </mergeCells>
  <printOptions/>
  <pageMargins left="0.85" right="0.44" top="0.7480314960629921" bottom="0.7480314960629921" header="0.31496062992125984" footer="0.31496062992125984"/>
  <pageSetup horizontalDpi="600" verticalDpi="600" orientation="landscape" paperSize="9" scale="9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B2:N23"/>
  <sheetViews>
    <sheetView view="pageBreakPreview" zoomScale="85" zoomScaleNormal="70" zoomScaleSheetLayoutView="85" zoomScalePageLayoutView="0" workbookViewId="0" topLeftCell="A1">
      <selection activeCell="A7" sqref="A7"/>
    </sheetView>
  </sheetViews>
  <sheetFormatPr defaultColWidth="9.140625" defaultRowHeight="15"/>
  <cols>
    <col min="13" max="14" width="4.421875" style="0" customWidth="1"/>
  </cols>
  <sheetData>
    <row r="1" ht="18" customHeight="1"/>
    <row r="2" spans="3:12" ht="24" customHeight="1">
      <c r="C2" s="161" t="s">
        <v>41</v>
      </c>
      <c r="D2" s="161"/>
      <c r="E2" s="161"/>
      <c r="F2" s="161"/>
      <c r="G2" s="161"/>
      <c r="H2" s="161"/>
      <c r="I2" s="161"/>
      <c r="J2" s="161"/>
      <c r="K2" s="161"/>
      <c r="L2" s="161"/>
    </row>
    <row r="3" ht="18" customHeight="1"/>
    <row r="4" spans="7:13" ht="18" customHeight="1">
      <c r="G4" s="36"/>
      <c r="H4" s="36"/>
      <c r="I4" s="36"/>
      <c r="J4" s="36"/>
      <c r="K4" s="36"/>
      <c r="L4" s="36"/>
      <c r="M4" s="36"/>
    </row>
    <row r="5" ht="18" customHeight="1" thickBot="1"/>
    <row r="6" spans="2:14" ht="18" customHeight="1">
      <c r="B6" s="148" t="s">
        <v>5</v>
      </c>
      <c r="C6" s="149"/>
      <c r="D6" s="162"/>
      <c r="E6" s="248" t="s">
        <v>64</v>
      </c>
      <c r="F6" s="249"/>
      <c r="G6" s="249"/>
      <c r="H6" s="250"/>
      <c r="I6" s="166" t="s">
        <v>42</v>
      </c>
      <c r="J6" s="167"/>
      <c r="K6" s="167"/>
      <c r="L6" s="167"/>
      <c r="M6" s="167"/>
      <c r="N6" s="168"/>
    </row>
    <row r="7" spans="2:14" ht="18" customHeight="1">
      <c r="B7" s="154" t="s">
        <v>6</v>
      </c>
      <c r="C7" s="155"/>
      <c r="D7" s="172"/>
      <c r="E7" s="251" t="s">
        <v>52</v>
      </c>
      <c r="F7" s="252"/>
      <c r="G7" s="252"/>
      <c r="H7" s="253"/>
      <c r="I7" s="169"/>
      <c r="J7" s="170"/>
      <c r="K7" s="170"/>
      <c r="L7" s="170"/>
      <c r="M7" s="170"/>
      <c r="N7" s="171"/>
    </row>
    <row r="8" spans="2:14" ht="18" customHeight="1">
      <c r="B8" s="154" t="s">
        <v>7</v>
      </c>
      <c r="C8" s="155"/>
      <c r="D8" s="172"/>
      <c r="E8" s="251" t="s">
        <v>53</v>
      </c>
      <c r="F8" s="252"/>
      <c r="G8" s="252"/>
      <c r="H8" s="253"/>
      <c r="I8" s="176">
        <f>K22</f>
        <v>56800</v>
      </c>
      <c r="J8" s="177"/>
      <c r="K8" s="177"/>
      <c r="L8" s="177"/>
      <c r="M8" s="180" t="str">
        <f>N22</f>
        <v>円</v>
      </c>
      <c r="N8" s="181"/>
    </row>
    <row r="9" spans="2:14" ht="18" customHeight="1" thickBot="1">
      <c r="B9" s="184" t="s">
        <v>8</v>
      </c>
      <c r="C9" s="185"/>
      <c r="D9" s="186"/>
      <c r="E9" s="254" t="s">
        <v>65</v>
      </c>
      <c r="F9" s="255"/>
      <c r="G9" s="255"/>
      <c r="H9" s="256"/>
      <c r="I9" s="178"/>
      <c r="J9" s="179"/>
      <c r="K9" s="179"/>
      <c r="L9" s="179"/>
      <c r="M9" s="182"/>
      <c r="N9" s="183"/>
    </row>
    <row r="10" ht="18" customHeight="1"/>
    <row r="11" ht="18" customHeight="1" thickBot="1"/>
    <row r="12" spans="2:14" ht="18" customHeight="1">
      <c r="B12" s="190" t="s">
        <v>43</v>
      </c>
      <c r="C12" s="191"/>
      <c r="D12" s="191"/>
      <c r="E12" s="191" t="s">
        <v>48</v>
      </c>
      <c r="F12" s="191"/>
      <c r="G12" s="191" t="s">
        <v>50</v>
      </c>
      <c r="H12" s="191"/>
      <c r="I12" s="191" t="s">
        <v>47</v>
      </c>
      <c r="J12" s="191"/>
      <c r="K12" s="191" t="s">
        <v>46</v>
      </c>
      <c r="L12" s="191"/>
      <c r="M12" s="194"/>
      <c r="N12" s="195"/>
    </row>
    <row r="13" spans="2:14" ht="18" customHeight="1" thickBot="1">
      <c r="B13" s="192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6"/>
      <c r="N13" s="197"/>
    </row>
    <row r="14" spans="2:14" ht="18" customHeight="1" thickTop="1">
      <c r="B14" s="198" t="s">
        <v>77</v>
      </c>
      <c r="C14" s="199"/>
      <c r="D14" s="199"/>
      <c r="E14" s="257">
        <v>0</v>
      </c>
      <c r="F14" s="257"/>
      <c r="G14" s="257">
        <v>0</v>
      </c>
      <c r="H14" s="257"/>
      <c r="I14" s="204">
        <v>2000</v>
      </c>
      <c r="J14" s="204"/>
      <c r="K14" s="206">
        <f>IF(N14="","",G14*I14)</f>
        <v>0</v>
      </c>
      <c r="L14" s="207"/>
      <c r="M14" s="207"/>
      <c r="N14" s="210" t="str">
        <f>IF(G14="","","円")</f>
        <v>円</v>
      </c>
    </row>
    <row r="15" spans="2:14" ht="18" customHeight="1">
      <c r="B15" s="200"/>
      <c r="C15" s="201"/>
      <c r="D15" s="201"/>
      <c r="E15" s="258"/>
      <c r="F15" s="258"/>
      <c r="G15" s="258"/>
      <c r="H15" s="258"/>
      <c r="I15" s="205"/>
      <c r="J15" s="205"/>
      <c r="K15" s="208"/>
      <c r="L15" s="209"/>
      <c r="M15" s="209"/>
      <c r="N15" s="211"/>
    </row>
    <row r="16" spans="2:14" ht="18" customHeight="1">
      <c r="B16" s="200" t="s">
        <v>78</v>
      </c>
      <c r="C16" s="201"/>
      <c r="D16" s="201"/>
      <c r="E16" s="258">
        <v>1</v>
      </c>
      <c r="F16" s="258"/>
      <c r="G16" s="258">
        <v>18</v>
      </c>
      <c r="H16" s="258"/>
      <c r="I16" s="205">
        <v>1100</v>
      </c>
      <c r="J16" s="205"/>
      <c r="K16" s="208">
        <f>IF(N16="","",G16*I16)</f>
        <v>19800</v>
      </c>
      <c r="L16" s="209"/>
      <c r="M16" s="209"/>
      <c r="N16" s="212" t="str">
        <f>IF(G16="","","円")</f>
        <v>円</v>
      </c>
    </row>
    <row r="17" spans="2:14" ht="18" customHeight="1">
      <c r="B17" s="200"/>
      <c r="C17" s="201"/>
      <c r="D17" s="201"/>
      <c r="E17" s="258"/>
      <c r="F17" s="258"/>
      <c r="G17" s="258"/>
      <c r="H17" s="258"/>
      <c r="I17" s="205"/>
      <c r="J17" s="205"/>
      <c r="K17" s="208"/>
      <c r="L17" s="209"/>
      <c r="M17" s="209"/>
      <c r="N17" s="211"/>
    </row>
    <row r="18" spans="2:14" ht="18" customHeight="1">
      <c r="B18" s="200" t="s">
        <v>44</v>
      </c>
      <c r="C18" s="201"/>
      <c r="D18" s="201"/>
      <c r="E18" s="258">
        <v>1</v>
      </c>
      <c r="F18" s="258"/>
      <c r="G18" s="258">
        <v>20</v>
      </c>
      <c r="H18" s="258"/>
      <c r="I18" s="205">
        <v>1100</v>
      </c>
      <c r="J18" s="205"/>
      <c r="K18" s="208">
        <f>IF(N18="","",G18*I18)</f>
        <v>22000</v>
      </c>
      <c r="L18" s="209"/>
      <c r="M18" s="209"/>
      <c r="N18" s="212" t="str">
        <f>IF(G18="","","円")</f>
        <v>円</v>
      </c>
    </row>
    <row r="19" spans="2:14" ht="18" customHeight="1">
      <c r="B19" s="200"/>
      <c r="C19" s="201"/>
      <c r="D19" s="201"/>
      <c r="E19" s="258"/>
      <c r="F19" s="258"/>
      <c r="G19" s="258"/>
      <c r="H19" s="258"/>
      <c r="I19" s="205"/>
      <c r="J19" s="205"/>
      <c r="K19" s="208"/>
      <c r="L19" s="209"/>
      <c r="M19" s="209"/>
      <c r="N19" s="211"/>
    </row>
    <row r="20" spans="2:14" ht="18" customHeight="1">
      <c r="B20" s="200" t="s">
        <v>45</v>
      </c>
      <c r="C20" s="201"/>
      <c r="D20" s="201"/>
      <c r="E20" s="258">
        <v>2</v>
      </c>
      <c r="F20" s="258"/>
      <c r="G20" s="258">
        <v>30</v>
      </c>
      <c r="H20" s="258"/>
      <c r="I20" s="225">
        <v>500</v>
      </c>
      <c r="J20" s="225"/>
      <c r="K20" s="208">
        <f>IF(N20="","",G20*I20)</f>
        <v>15000</v>
      </c>
      <c r="L20" s="209"/>
      <c r="M20" s="209"/>
      <c r="N20" s="212" t="str">
        <f>IF(G20="","","円")</f>
        <v>円</v>
      </c>
    </row>
    <row r="21" spans="2:14" ht="18" customHeight="1">
      <c r="B21" s="200"/>
      <c r="C21" s="201"/>
      <c r="D21" s="201"/>
      <c r="E21" s="258"/>
      <c r="F21" s="258"/>
      <c r="G21" s="258"/>
      <c r="H21" s="258"/>
      <c r="I21" s="225"/>
      <c r="J21" s="225"/>
      <c r="K21" s="208"/>
      <c r="L21" s="209"/>
      <c r="M21" s="209"/>
      <c r="N21" s="211"/>
    </row>
    <row r="22" spans="2:14" ht="18" customHeight="1">
      <c r="B22" s="213" t="s">
        <v>49</v>
      </c>
      <c r="C22" s="214"/>
      <c r="D22" s="214"/>
      <c r="E22" s="214"/>
      <c r="F22" s="214"/>
      <c r="G22" s="214"/>
      <c r="H22" s="214"/>
      <c r="I22" s="214"/>
      <c r="J22" s="215"/>
      <c r="K22" s="219">
        <f>IF(N22="","",SUM(K14:M21))</f>
        <v>56800</v>
      </c>
      <c r="L22" s="220"/>
      <c r="M22" s="220"/>
      <c r="N22" s="223" t="str">
        <f>IF(AND(N14="",N16="",N18="",N20=""),"","円")</f>
        <v>円</v>
      </c>
    </row>
    <row r="23" spans="2:14" ht="18" customHeight="1" thickBot="1">
      <c r="B23" s="216"/>
      <c r="C23" s="217"/>
      <c r="D23" s="217"/>
      <c r="E23" s="217"/>
      <c r="F23" s="217"/>
      <c r="G23" s="217"/>
      <c r="H23" s="217"/>
      <c r="I23" s="217"/>
      <c r="J23" s="218"/>
      <c r="K23" s="221"/>
      <c r="L23" s="222"/>
      <c r="M23" s="222"/>
      <c r="N23" s="224"/>
    </row>
    <row r="24" ht="18" customHeight="1"/>
  </sheetData>
  <sheetProtection/>
  <mergeCells count="44">
    <mergeCell ref="B22:J23"/>
    <mergeCell ref="K22:M23"/>
    <mergeCell ref="N22:N23"/>
    <mergeCell ref="B20:D21"/>
    <mergeCell ref="E20:F21"/>
    <mergeCell ref="G20:H21"/>
    <mergeCell ref="I20:J21"/>
    <mergeCell ref="K20:M21"/>
    <mergeCell ref="N20:N21"/>
    <mergeCell ref="B18:D19"/>
    <mergeCell ref="E18:F19"/>
    <mergeCell ref="G18:H19"/>
    <mergeCell ref="I18:J19"/>
    <mergeCell ref="K18:M19"/>
    <mergeCell ref="N18:N19"/>
    <mergeCell ref="N14:N15"/>
    <mergeCell ref="B16:D17"/>
    <mergeCell ref="E16:F17"/>
    <mergeCell ref="G16:H17"/>
    <mergeCell ref="I16:J17"/>
    <mergeCell ref="K16:M17"/>
    <mergeCell ref="N16:N17"/>
    <mergeCell ref="B12:D13"/>
    <mergeCell ref="E12:F13"/>
    <mergeCell ref="G12:H13"/>
    <mergeCell ref="I12:J13"/>
    <mergeCell ref="K12:N13"/>
    <mergeCell ref="B14:D15"/>
    <mergeCell ref="E14:F15"/>
    <mergeCell ref="G14:H15"/>
    <mergeCell ref="I14:J15"/>
    <mergeCell ref="K14:M15"/>
    <mergeCell ref="B8:D8"/>
    <mergeCell ref="E8:H8"/>
    <mergeCell ref="I8:L9"/>
    <mergeCell ref="M8:N9"/>
    <mergeCell ref="B9:D9"/>
    <mergeCell ref="E9:H9"/>
    <mergeCell ref="C2:L2"/>
    <mergeCell ref="B6:D6"/>
    <mergeCell ref="E6:H6"/>
    <mergeCell ref="I6:N7"/>
    <mergeCell ref="B7:D7"/>
    <mergeCell ref="E7:H7"/>
  </mergeCells>
  <printOptions/>
  <pageMargins left="0.85" right="0.44" top="0.7480314960629921" bottom="0.7480314960629921" header="0.31496062992125984" footer="0.31496062992125984"/>
  <pageSetup horizontalDpi="600" verticalDpi="600" orientation="landscape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U64"/>
  <sheetViews>
    <sheetView view="pageBreakPreview" zoomScale="85" zoomScaleSheetLayoutView="85" zoomScalePageLayoutView="0" workbookViewId="0" topLeftCell="A1">
      <selection activeCell="F15" sqref="F15"/>
    </sheetView>
  </sheetViews>
  <sheetFormatPr defaultColWidth="9.140625" defaultRowHeight="16.5" customHeight="1"/>
  <cols>
    <col min="1" max="1" width="3.57421875" style="43" customWidth="1"/>
    <col min="2" max="3" width="13.421875" style="43" customWidth="1"/>
    <col min="4" max="4" width="3.00390625" style="43" bestFit="1" customWidth="1"/>
    <col min="5" max="35" width="3.140625" style="43" customWidth="1"/>
    <col min="36" max="36" width="7.421875" style="43" bestFit="1" customWidth="1"/>
    <col min="37" max="37" width="8.7109375" style="43" customWidth="1"/>
    <col min="38" max="38" width="9.00390625" style="43" bestFit="1" customWidth="1"/>
    <col min="39" max="43" width="9.00390625" style="43" customWidth="1"/>
    <col min="44" max="44" width="14.140625" style="43" bestFit="1" customWidth="1"/>
    <col min="45" max="16384" width="9.00390625" style="43" customWidth="1"/>
  </cols>
  <sheetData>
    <row r="1" ht="11.25" customHeight="1"/>
    <row r="2" spans="1:39" ht="23.25" customHeight="1">
      <c r="A2" s="117" t="s">
        <v>25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</row>
    <row r="4" s="44" customFormat="1" ht="16.5" customHeight="1">
      <c r="A4" s="44" t="s">
        <v>2</v>
      </c>
    </row>
    <row r="5" spans="16:37" s="44" customFormat="1" ht="16.5" customHeight="1" thickBot="1"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J5" s="45" t="s">
        <v>14</v>
      </c>
      <c r="AK5" s="45"/>
    </row>
    <row r="6" spans="1:47" s="44" customFormat="1" ht="21" customHeight="1">
      <c r="A6" s="101" t="s">
        <v>5</v>
      </c>
      <c r="B6" s="102"/>
      <c r="C6" s="103"/>
      <c r="D6" s="112" t="s">
        <v>82</v>
      </c>
      <c r="E6" s="113"/>
      <c r="F6" s="113"/>
      <c r="G6" s="113"/>
      <c r="H6" s="113"/>
      <c r="I6" s="113"/>
      <c r="J6" s="113"/>
      <c r="K6" s="113"/>
      <c r="L6" s="113"/>
      <c r="M6" s="113"/>
      <c r="N6" s="11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J6" s="45" t="s">
        <v>15</v>
      </c>
      <c r="AK6" s="45"/>
      <c r="AT6" s="69" t="s">
        <v>24</v>
      </c>
      <c r="AU6" s="69" t="s">
        <v>23</v>
      </c>
    </row>
    <row r="7" spans="1:47" s="44" customFormat="1" ht="21" customHeight="1">
      <c r="A7" s="104" t="s">
        <v>6</v>
      </c>
      <c r="B7" s="105"/>
      <c r="C7" s="106"/>
      <c r="D7" s="93"/>
      <c r="E7" s="94"/>
      <c r="F7" s="94"/>
      <c r="G7" s="94"/>
      <c r="H7" s="94"/>
      <c r="I7" s="94"/>
      <c r="J7" s="94"/>
      <c r="K7" s="94"/>
      <c r="L7" s="94"/>
      <c r="M7" s="94"/>
      <c r="N7" s="95"/>
      <c r="P7" s="115" t="str">
        <f>IF(OR(AND(D9="生活介護",AK62&gt;0),AND(D9="共同生活援助",AK62&gt;0)),"補助対象要件「行動」を確認して下さい","    ")</f>
        <v>    </v>
      </c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J7" s="45" t="s">
        <v>16</v>
      </c>
      <c r="AK7" s="45"/>
      <c r="AT7" s="70" t="s">
        <v>19</v>
      </c>
      <c r="AU7" s="71">
        <v>2000</v>
      </c>
    </row>
    <row r="8" spans="1:47" s="44" customFormat="1" ht="21" customHeight="1">
      <c r="A8" s="104" t="s">
        <v>7</v>
      </c>
      <c r="B8" s="105"/>
      <c r="C8" s="106"/>
      <c r="D8" s="93"/>
      <c r="E8" s="94"/>
      <c r="F8" s="94"/>
      <c r="G8" s="94"/>
      <c r="H8" s="94"/>
      <c r="I8" s="94"/>
      <c r="J8" s="94"/>
      <c r="K8" s="94"/>
      <c r="L8" s="94"/>
      <c r="M8" s="94"/>
      <c r="N8" s="9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J8" s="45" t="s">
        <v>17</v>
      </c>
      <c r="AK8" s="45"/>
      <c r="AT8" s="70" t="s">
        <v>20</v>
      </c>
      <c r="AU8" s="71">
        <v>1100</v>
      </c>
    </row>
    <row r="9" spans="1:47" s="44" customFormat="1" ht="21" customHeight="1" thickBot="1">
      <c r="A9" s="107" t="s">
        <v>8</v>
      </c>
      <c r="B9" s="108"/>
      <c r="C9" s="109"/>
      <c r="D9" s="96" t="s">
        <v>66</v>
      </c>
      <c r="E9" s="97"/>
      <c r="F9" s="97"/>
      <c r="G9" s="97"/>
      <c r="H9" s="97"/>
      <c r="I9" s="97"/>
      <c r="J9" s="97"/>
      <c r="K9" s="97"/>
      <c r="L9" s="97"/>
      <c r="M9" s="97"/>
      <c r="N9" s="98"/>
      <c r="AJ9" s="45" t="s">
        <v>18</v>
      </c>
      <c r="AK9" s="45"/>
      <c r="AT9" s="70" t="s">
        <v>21</v>
      </c>
      <c r="AU9" s="71">
        <v>1100</v>
      </c>
    </row>
    <row r="10" spans="1:47" s="46" customFormat="1" ht="16.5" customHeight="1">
      <c r="A10" s="118"/>
      <c r="B10" s="120" t="s">
        <v>0</v>
      </c>
      <c r="C10" s="87" t="s">
        <v>1</v>
      </c>
      <c r="D10" s="55" t="s">
        <v>3</v>
      </c>
      <c r="E10" s="56">
        <v>1</v>
      </c>
      <c r="F10" s="57">
        <v>2</v>
      </c>
      <c r="G10" s="58">
        <v>3</v>
      </c>
      <c r="H10" s="58">
        <v>4</v>
      </c>
      <c r="I10" s="58">
        <v>5</v>
      </c>
      <c r="J10" s="58">
        <v>6</v>
      </c>
      <c r="K10" s="58">
        <v>7</v>
      </c>
      <c r="L10" s="58">
        <v>8</v>
      </c>
      <c r="M10" s="58">
        <v>9</v>
      </c>
      <c r="N10" s="58">
        <v>10</v>
      </c>
      <c r="O10" s="59">
        <v>11</v>
      </c>
      <c r="P10" s="59">
        <v>12</v>
      </c>
      <c r="Q10" s="59">
        <v>13</v>
      </c>
      <c r="R10" s="59">
        <v>14</v>
      </c>
      <c r="S10" s="59">
        <v>15</v>
      </c>
      <c r="T10" s="59">
        <v>16</v>
      </c>
      <c r="U10" s="59">
        <v>17</v>
      </c>
      <c r="V10" s="59">
        <v>18</v>
      </c>
      <c r="W10" s="59">
        <v>19</v>
      </c>
      <c r="X10" s="59">
        <v>20</v>
      </c>
      <c r="Y10" s="59">
        <v>21</v>
      </c>
      <c r="Z10" s="59">
        <v>22</v>
      </c>
      <c r="AA10" s="59">
        <v>23</v>
      </c>
      <c r="AB10" s="59">
        <v>24</v>
      </c>
      <c r="AC10" s="59">
        <v>25</v>
      </c>
      <c r="AD10" s="59">
        <v>26</v>
      </c>
      <c r="AE10" s="59">
        <v>27</v>
      </c>
      <c r="AF10" s="59">
        <v>28</v>
      </c>
      <c r="AG10" s="59">
        <v>29</v>
      </c>
      <c r="AH10" s="59">
        <v>30</v>
      </c>
      <c r="AI10" s="260"/>
      <c r="AJ10" s="85" t="s">
        <v>10</v>
      </c>
      <c r="AK10" s="87" t="s">
        <v>11</v>
      </c>
      <c r="AL10" s="87" t="s">
        <v>13</v>
      </c>
      <c r="AM10" s="89" t="s">
        <v>12</v>
      </c>
      <c r="AT10" s="72" t="s">
        <v>22</v>
      </c>
      <c r="AU10" s="73">
        <v>500</v>
      </c>
    </row>
    <row r="11" spans="1:43" s="46" customFormat="1" ht="16.5" customHeight="1" thickBot="1">
      <c r="A11" s="119"/>
      <c r="B11" s="121"/>
      <c r="C11" s="88"/>
      <c r="D11" s="60" t="s">
        <v>4</v>
      </c>
      <c r="E11" s="64" t="s">
        <v>73</v>
      </c>
      <c r="F11" s="64" t="s">
        <v>68</v>
      </c>
      <c r="G11" s="66" t="s">
        <v>69</v>
      </c>
      <c r="H11" s="65" t="s">
        <v>70</v>
      </c>
      <c r="I11" s="66" t="s">
        <v>3</v>
      </c>
      <c r="J11" s="64" t="s">
        <v>71</v>
      </c>
      <c r="K11" s="64" t="s">
        <v>59</v>
      </c>
      <c r="L11" s="64" t="s">
        <v>60</v>
      </c>
      <c r="M11" s="64" t="s">
        <v>61</v>
      </c>
      <c r="N11" s="64" t="s">
        <v>62</v>
      </c>
      <c r="O11" s="65" t="s">
        <v>70</v>
      </c>
      <c r="P11" s="66" t="s">
        <v>3</v>
      </c>
      <c r="Q11" s="64" t="s">
        <v>58</v>
      </c>
      <c r="R11" s="64" t="s">
        <v>59</v>
      </c>
      <c r="S11" s="64" t="s">
        <v>60</v>
      </c>
      <c r="T11" s="64" t="s">
        <v>61</v>
      </c>
      <c r="U11" s="64" t="s">
        <v>62</v>
      </c>
      <c r="V11" s="65" t="s">
        <v>70</v>
      </c>
      <c r="W11" s="66" t="s">
        <v>3</v>
      </c>
      <c r="X11" s="64" t="s">
        <v>58</v>
      </c>
      <c r="Y11" s="64" t="s">
        <v>59</v>
      </c>
      <c r="Z11" s="64" t="s">
        <v>60</v>
      </c>
      <c r="AA11" s="66" t="s">
        <v>61</v>
      </c>
      <c r="AB11" s="64" t="s">
        <v>62</v>
      </c>
      <c r="AC11" s="65" t="s">
        <v>70</v>
      </c>
      <c r="AD11" s="66" t="s">
        <v>3</v>
      </c>
      <c r="AE11" s="64" t="s">
        <v>58</v>
      </c>
      <c r="AF11" s="64" t="s">
        <v>59</v>
      </c>
      <c r="AG11" s="64" t="s">
        <v>60</v>
      </c>
      <c r="AH11" s="64" t="s">
        <v>61</v>
      </c>
      <c r="AI11" s="67"/>
      <c r="AJ11" s="86"/>
      <c r="AK11" s="88"/>
      <c r="AL11" s="88"/>
      <c r="AM11" s="90"/>
      <c r="AN11" s="76" t="s">
        <v>19</v>
      </c>
      <c r="AO11" s="76" t="s">
        <v>20</v>
      </c>
      <c r="AP11" s="76" t="s">
        <v>21</v>
      </c>
      <c r="AQ11" s="76" t="s">
        <v>22</v>
      </c>
    </row>
    <row r="12" spans="1:43" s="50" customFormat="1" ht="17.25" customHeight="1">
      <c r="A12" s="47">
        <v>1</v>
      </c>
      <c r="B12" s="47"/>
      <c r="C12" s="110"/>
      <c r="D12" s="111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83"/>
      <c r="AJ12" s="61">
        <f>COUNTIF(E12:AI12,"○")</f>
        <v>0</v>
      </c>
      <c r="AK12" s="49"/>
      <c r="AL12" s="63">
        <f>IF(AK12="","",VLOOKUP(AK12,$AT$6:$AU$10,2,0))</f>
      </c>
      <c r="AM12" s="63">
        <f>IF(AL12="","",AJ12*AL12)</f>
      </c>
      <c r="AN12" s="50">
        <f>IF(AK12="要医療",$AJ$12,$AN$10)</f>
        <v>0</v>
      </c>
      <c r="AO12" s="50">
        <f>IF(AK12="重心",$AJ$12,$AN$10)</f>
        <v>0</v>
      </c>
      <c r="AP12" s="50">
        <f>IF(AK12="行動",$AJ$12,$AN$10)</f>
        <v>0</v>
      </c>
      <c r="AQ12" s="50">
        <f>IF(AK12="重度",$AJ$12,$AN$10)</f>
        <v>0</v>
      </c>
    </row>
    <row r="13" spans="1:43" s="50" customFormat="1" ht="17.25" customHeight="1">
      <c r="A13" s="51">
        <v>2</v>
      </c>
      <c r="B13" s="51"/>
      <c r="C13" s="99"/>
      <c r="D13" s="100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74"/>
      <c r="AJ13" s="62">
        <f>COUNTIF(E13:AI13,"○")</f>
        <v>0</v>
      </c>
      <c r="AK13" s="49"/>
      <c r="AL13" s="63">
        <f>IF(AK13="","",VLOOKUP(AK13,$AT$6:$AU$10,2,0))</f>
      </c>
      <c r="AM13" s="63">
        <f>IF(AL13="","",AJ13*AL13)</f>
      </c>
      <c r="AN13" s="50">
        <f>IF(AK13="要医療",$AJ$13,$AN$10)</f>
        <v>0</v>
      </c>
      <c r="AO13" s="50">
        <f>IF(AK13="重心",$AJ$13,$AN$10)</f>
        <v>0</v>
      </c>
      <c r="AP13" s="50">
        <f>IF(AK13="行動",$AJ$13,$AN$10)</f>
        <v>0</v>
      </c>
      <c r="AQ13" s="50">
        <f>IF(AK13="重度",$AJ$13,$AN$10)</f>
        <v>0</v>
      </c>
    </row>
    <row r="14" spans="1:43" s="50" customFormat="1" ht="17.25" customHeight="1">
      <c r="A14" s="51">
        <v>3</v>
      </c>
      <c r="B14" s="51"/>
      <c r="C14" s="99"/>
      <c r="D14" s="100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74"/>
      <c r="AJ14" s="62">
        <f aca="true" t="shared" si="0" ref="AJ14:AJ61">COUNTIF(E14:AI14,"○")</f>
        <v>0</v>
      </c>
      <c r="AK14" s="49"/>
      <c r="AL14" s="63">
        <f aca="true" t="shared" si="1" ref="AL14:AL61">IF(AK14="","",VLOOKUP(AK14,$AT$6:$AU$10,2,0))</f>
      </c>
      <c r="AM14" s="63">
        <f aca="true" t="shared" si="2" ref="AM14:AM61">IF(AL14="","",AJ14*AL14)</f>
      </c>
      <c r="AN14" s="50">
        <f>IF(AK14="要医療",$AJ$14,$AN$10)</f>
        <v>0</v>
      </c>
      <c r="AO14" s="50">
        <f>IF(AK14="重心",$AJ$14,$AN$10)</f>
        <v>0</v>
      </c>
      <c r="AP14" s="50">
        <f>IF(AK14="行動",$AJ$14,$AN$10)</f>
        <v>0</v>
      </c>
      <c r="AQ14" s="50">
        <f>IF(AK14="重度",$AJ$14,$AN$10)</f>
        <v>0</v>
      </c>
    </row>
    <row r="15" spans="1:43" s="50" customFormat="1" ht="17.25" customHeight="1">
      <c r="A15" s="51">
        <v>4</v>
      </c>
      <c r="B15" s="51"/>
      <c r="C15" s="99"/>
      <c r="D15" s="100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74"/>
      <c r="AJ15" s="62">
        <f t="shared" si="0"/>
        <v>0</v>
      </c>
      <c r="AK15" s="49"/>
      <c r="AL15" s="63">
        <f t="shared" si="1"/>
      </c>
      <c r="AM15" s="63">
        <f t="shared" si="2"/>
      </c>
      <c r="AN15" s="50">
        <f>IF(AK15="要医療",$AJ$15,$AN$10)</f>
        <v>0</v>
      </c>
      <c r="AO15" s="50">
        <f>IF(AK15="重心",$AJ$15,$AN$10)</f>
        <v>0</v>
      </c>
      <c r="AP15" s="50">
        <f>IF(AK15="行動",$AJ$15,$AN$10)</f>
        <v>0</v>
      </c>
      <c r="AQ15" s="50">
        <f>IF(AK15="重度",$AJ$15,$AN$10)</f>
        <v>0</v>
      </c>
    </row>
    <row r="16" spans="1:43" s="50" customFormat="1" ht="17.25" customHeight="1">
      <c r="A16" s="51">
        <v>5</v>
      </c>
      <c r="B16" s="51"/>
      <c r="C16" s="99"/>
      <c r="D16" s="100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74"/>
      <c r="AJ16" s="62">
        <f t="shared" si="0"/>
        <v>0</v>
      </c>
      <c r="AK16" s="49"/>
      <c r="AL16" s="63">
        <f t="shared" si="1"/>
      </c>
      <c r="AM16" s="63">
        <f t="shared" si="2"/>
      </c>
      <c r="AN16" s="50">
        <f>IF(AK16="要医療",$AJ$16,$AN$10)</f>
        <v>0</v>
      </c>
      <c r="AO16" s="50">
        <f>IF(AK16="重心",$AJ$16,$AN$10)</f>
        <v>0</v>
      </c>
      <c r="AP16" s="50">
        <f>IF(AK16="行動",$AJ$16,$AN$10)</f>
        <v>0</v>
      </c>
      <c r="AQ16" s="50">
        <f>IF(AK16="重度",$AJ$16,$AN$10)</f>
        <v>0</v>
      </c>
    </row>
    <row r="17" spans="1:43" s="50" customFormat="1" ht="17.25" customHeight="1">
      <c r="A17" s="51">
        <v>6</v>
      </c>
      <c r="B17" s="51"/>
      <c r="C17" s="99"/>
      <c r="D17" s="100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74"/>
      <c r="AJ17" s="62">
        <f t="shared" si="0"/>
        <v>0</v>
      </c>
      <c r="AK17" s="49"/>
      <c r="AL17" s="63">
        <f t="shared" si="1"/>
      </c>
      <c r="AM17" s="63">
        <f t="shared" si="2"/>
      </c>
      <c r="AN17" s="50">
        <f>IF(AK17="要医療",$AJ$17,$AN$10)</f>
        <v>0</v>
      </c>
      <c r="AO17" s="50">
        <f>IF(AK17="重心",$AJ$17,$AN$10)</f>
        <v>0</v>
      </c>
      <c r="AP17" s="50">
        <f>IF(AK17="行動",$AJ$17,$AN$10)</f>
        <v>0</v>
      </c>
      <c r="AQ17" s="50">
        <f>IF(AK17="重度",$AJ$17,$AN$10)</f>
        <v>0</v>
      </c>
    </row>
    <row r="18" spans="1:43" s="50" customFormat="1" ht="17.25" customHeight="1">
      <c r="A18" s="51">
        <v>7</v>
      </c>
      <c r="B18" s="51"/>
      <c r="C18" s="99"/>
      <c r="D18" s="100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74"/>
      <c r="AJ18" s="62">
        <f t="shared" si="0"/>
        <v>0</v>
      </c>
      <c r="AK18" s="49"/>
      <c r="AL18" s="63">
        <f t="shared" si="1"/>
      </c>
      <c r="AM18" s="63">
        <f t="shared" si="2"/>
      </c>
      <c r="AN18" s="50">
        <f>IF(AK18="要医療",$AJ$18,$AN$10)</f>
        <v>0</v>
      </c>
      <c r="AO18" s="50">
        <f>IF(AK18="重心",$AJ$18,$AN$10)</f>
        <v>0</v>
      </c>
      <c r="AP18" s="50">
        <f>IF(AK18="行動",$AJ$18,$AN$10)</f>
        <v>0</v>
      </c>
      <c r="AQ18" s="50">
        <f>IF(AK18="重度",$AJ$18,$AN$10)</f>
        <v>0</v>
      </c>
    </row>
    <row r="19" spans="1:43" s="50" customFormat="1" ht="17.25" customHeight="1">
      <c r="A19" s="51">
        <v>8</v>
      </c>
      <c r="B19" s="51"/>
      <c r="C19" s="99"/>
      <c r="D19" s="100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74"/>
      <c r="AJ19" s="62">
        <f t="shared" si="0"/>
        <v>0</v>
      </c>
      <c r="AK19" s="49"/>
      <c r="AL19" s="63">
        <f t="shared" si="1"/>
      </c>
      <c r="AM19" s="63">
        <f t="shared" si="2"/>
      </c>
      <c r="AN19" s="50">
        <f>IF(AK19="要医療",$AJ$19,$AN$10)</f>
        <v>0</v>
      </c>
      <c r="AO19" s="50">
        <f>IF(AK19="重心",$AJ$19,$AN$10)</f>
        <v>0</v>
      </c>
      <c r="AP19" s="50">
        <f>IF(AK19="行動",$AJ$19,$AN$10)</f>
        <v>0</v>
      </c>
      <c r="AQ19" s="50">
        <f>IF(AK19="重度",$AJ$19,$AN$10)</f>
        <v>0</v>
      </c>
    </row>
    <row r="20" spans="1:43" s="50" customFormat="1" ht="17.25" customHeight="1">
      <c r="A20" s="51">
        <v>9</v>
      </c>
      <c r="B20" s="51"/>
      <c r="C20" s="99"/>
      <c r="D20" s="100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74"/>
      <c r="AJ20" s="62">
        <f t="shared" si="0"/>
        <v>0</v>
      </c>
      <c r="AK20" s="49"/>
      <c r="AL20" s="63">
        <f t="shared" si="1"/>
      </c>
      <c r="AM20" s="63">
        <f t="shared" si="2"/>
      </c>
      <c r="AN20" s="50">
        <f>IF(AK20="要医療",$AJ$20,$AN$10)</f>
        <v>0</v>
      </c>
      <c r="AO20" s="50">
        <f>IF(AK20="重心",$AJ$20,$AN$10)</f>
        <v>0</v>
      </c>
      <c r="AP20" s="50">
        <f>IF(AK20="行動",$AJ$20,$AN$10)</f>
        <v>0</v>
      </c>
      <c r="AQ20" s="50">
        <f>IF(AK20="重度",$AJ$20,$AN$10)</f>
        <v>0</v>
      </c>
    </row>
    <row r="21" spans="1:43" s="50" customFormat="1" ht="17.25" customHeight="1">
      <c r="A21" s="51">
        <v>10</v>
      </c>
      <c r="B21" s="51"/>
      <c r="C21" s="99"/>
      <c r="D21" s="100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74"/>
      <c r="AJ21" s="62">
        <f t="shared" si="0"/>
        <v>0</v>
      </c>
      <c r="AK21" s="49"/>
      <c r="AL21" s="63">
        <f t="shared" si="1"/>
      </c>
      <c r="AM21" s="63">
        <f t="shared" si="2"/>
      </c>
      <c r="AN21" s="50">
        <f>IF(AK21="要医療",$AJ$21,$AN$10)</f>
        <v>0</v>
      </c>
      <c r="AO21" s="50">
        <f>IF(AK21="重心",$AJ$21,$AN$10)</f>
        <v>0</v>
      </c>
      <c r="AP21" s="50">
        <f>IF(AK21="行動",$AJ$21,$AN$10)</f>
        <v>0</v>
      </c>
      <c r="AQ21" s="50">
        <f>IF(AK21="重度",$AJ$21,$AN$10)</f>
        <v>0</v>
      </c>
    </row>
    <row r="22" spans="1:43" s="50" customFormat="1" ht="17.25" customHeight="1">
      <c r="A22" s="51">
        <v>11</v>
      </c>
      <c r="B22" s="51"/>
      <c r="C22" s="99"/>
      <c r="D22" s="100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74"/>
      <c r="AJ22" s="62">
        <f t="shared" si="0"/>
        <v>0</v>
      </c>
      <c r="AK22" s="49"/>
      <c r="AL22" s="63">
        <f t="shared" si="1"/>
      </c>
      <c r="AM22" s="63">
        <f t="shared" si="2"/>
      </c>
      <c r="AN22" s="50">
        <f>IF(AK22="要医療",$AJ$22,$AN$10)</f>
        <v>0</v>
      </c>
      <c r="AO22" s="50">
        <f>IF(AK22="重心",$AJ$22,$AN$10)</f>
        <v>0</v>
      </c>
      <c r="AP22" s="50">
        <f>IF(AK22="行動",$AJ$22,$AN$10)</f>
        <v>0</v>
      </c>
      <c r="AQ22" s="50">
        <f>IF(AK22="重度",$AJ$22,$AN$10)</f>
        <v>0</v>
      </c>
    </row>
    <row r="23" spans="1:43" s="50" customFormat="1" ht="17.25" customHeight="1">
      <c r="A23" s="51">
        <v>12</v>
      </c>
      <c r="B23" s="51"/>
      <c r="C23" s="99"/>
      <c r="D23" s="100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74"/>
      <c r="AJ23" s="62">
        <f t="shared" si="0"/>
        <v>0</v>
      </c>
      <c r="AK23" s="49"/>
      <c r="AL23" s="63">
        <f t="shared" si="1"/>
      </c>
      <c r="AM23" s="63">
        <f t="shared" si="2"/>
      </c>
      <c r="AN23" s="50">
        <f>IF(AK23="要医療",$AJ$23,$AN$10)</f>
        <v>0</v>
      </c>
      <c r="AO23" s="50">
        <f>IF(AK23="重心",$AJ$23,$AN$10)</f>
        <v>0</v>
      </c>
      <c r="AP23" s="50">
        <f>IF(AK23="行動",$AJ$23,$AN$10)</f>
        <v>0</v>
      </c>
      <c r="AQ23" s="50">
        <f>IF(AK23="重度",$AJ$23,$AN$10)</f>
        <v>0</v>
      </c>
    </row>
    <row r="24" spans="1:43" s="50" customFormat="1" ht="17.25" customHeight="1">
      <c r="A24" s="51">
        <v>13</v>
      </c>
      <c r="B24" s="51"/>
      <c r="C24" s="99"/>
      <c r="D24" s="100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74"/>
      <c r="AJ24" s="62">
        <f t="shared" si="0"/>
        <v>0</v>
      </c>
      <c r="AK24" s="49"/>
      <c r="AL24" s="63">
        <f t="shared" si="1"/>
      </c>
      <c r="AM24" s="63">
        <f t="shared" si="2"/>
      </c>
      <c r="AN24" s="50">
        <f>IF(AK24="要医療",$AJ$24,$AN$10)</f>
        <v>0</v>
      </c>
      <c r="AO24" s="50">
        <f>IF(AK24="重心",$AJ$24,$AN$10)</f>
        <v>0</v>
      </c>
      <c r="AP24" s="50">
        <f>IF(AK24="行動",$AJ$24,$AN$10)</f>
        <v>0</v>
      </c>
      <c r="AQ24" s="50">
        <f>IF(AK24="重度",$AJ$24,$AN$10)</f>
        <v>0</v>
      </c>
    </row>
    <row r="25" spans="1:43" s="50" customFormat="1" ht="17.25" customHeight="1">
      <c r="A25" s="51">
        <v>14</v>
      </c>
      <c r="B25" s="51"/>
      <c r="C25" s="99"/>
      <c r="D25" s="100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74"/>
      <c r="AJ25" s="62">
        <f t="shared" si="0"/>
        <v>0</v>
      </c>
      <c r="AK25" s="49"/>
      <c r="AL25" s="63">
        <f t="shared" si="1"/>
      </c>
      <c r="AM25" s="63">
        <f t="shared" si="2"/>
      </c>
      <c r="AN25" s="50">
        <f>IF(AK25="要医療",$AJ$25,$AN$10)</f>
        <v>0</v>
      </c>
      <c r="AO25" s="50">
        <f>IF(AK25="重心",$AJ$25,$AN$10)</f>
        <v>0</v>
      </c>
      <c r="AP25" s="50">
        <f>IF(AK25="行動",$AJ$25,$AN$10)</f>
        <v>0</v>
      </c>
      <c r="AQ25" s="50">
        <f>IF(AK25="重度",$AJ$25,$AN$10)</f>
        <v>0</v>
      </c>
    </row>
    <row r="26" spans="1:43" s="50" customFormat="1" ht="17.25" customHeight="1">
      <c r="A26" s="51">
        <v>15</v>
      </c>
      <c r="B26" s="51"/>
      <c r="C26" s="99"/>
      <c r="D26" s="100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74"/>
      <c r="AJ26" s="62">
        <f t="shared" si="0"/>
        <v>0</v>
      </c>
      <c r="AK26" s="49"/>
      <c r="AL26" s="63">
        <f t="shared" si="1"/>
      </c>
      <c r="AM26" s="63">
        <f t="shared" si="2"/>
      </c>
      <c r="AN26" s="50">
        <f>IF(AK26="要医療",$AJ$26,$AN$10)</f>
        <v>0</v>
      </c>
      <c r="AO26" s="50">
        <f>IF(AK26="重心",$AJ$26,$AN$10)</f>
        <v>0</v>
      </c>
      <c r="AP26" s="50">
        <f>IF(AK26="行動",$AJ$26,$AN$10)</f>
        <v>0</v>
      </c>
      <c r="AQ26" s="50">
        <f>IF(AK26="重度",$AJ$26,$AN$10)</f>
        <v>0</v>
      </c>
    </row>
    <row r="27" spans="1:43" s="50" customFormat="1" ht="17.25" customHeight="1">
      <c r="A27" s="51">
        <v>16</v>
      </c>
      <c r="B27" s="51"/>
      <c r="C27" s="99"/>
      <c r="D27" s="100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74"/>
      <c r="AJ27" s="62">
        <f t="shared" si="0"/>
        <v>0</v>
      </c>
      <c r="AK27" s="49"/>
      <c r="AL27" s="63">
        <f t="shared" si="1"/>
      </c>
      <c r="AM27" s="63">
        <f t="shared" si="2"/>
      </c>
      <c r="AN27" s="50">
        <f>IF(AK27="要医療",$AJ$27,$AN$10)</f>
        <v>0</v>
      </c>
      <c r="AO27" s="50">
        <f>IF(AK27="重心",$AJ$27,$AN$10)</f>
        <v>0</v>
      </c>
      <c r="AP27" s="50">
        <f>IF(AK27="行動",$AJ$27,$AN$10)</f>
        <v>0</v>
      </c>
      <c r="AQ27" s="50">
        <f>IF(AK27="重度",$AJ$27,$AN$10)</f>
        <v>0</v>
      </c>
    </row>
    <row r="28" spans="1:43" s="50" customFormat="1" ht="17.25" customHeight="1">
      <c r="A28" s="51">
        <v>17</v>
      </c>
      <c r="B28" s="51"/>
      <c r="C28" s="99"/>
      <c r="D28" s="100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74"/>
      <c r="AJ28" s="62">
        <f t="shared" si="0"/>
        <v>0</v>
      </c>
      <c r="AK28" s="49"/>
      <c r="AL28" s="63">
        <f t="shared" si="1"/>
      </c>
      <c r="AM28" s="63">
        <f t="shared" si="2"/>
      </c>
      <c r="AN28" s="50">
        <f>IF(AK28="要医療",$AJ$28,$AN$10)</f>
        <v>0</v>
      </c>
      <c r="AO28" s="50">
        <f>IF(AK28="重心",$AJ$28,$AN$10)</f>
        <v>0</v>
      </c>
      <c r="AP28" s="50">
        <f>IF(AK28="行動",$AJ$28,$AN$10)</f>
        <v>0</v>
      </c>
      <c r="AQ28" s="50">
        <f>IF(AK28="重度",$AJ$28,$AN$10)</f>
        <v>0</v>
      </c>
    </row>
    <row r="29" spans="1:43" s="50" customFormat="1" ht="17.25" customHeight="1">
      <c r="A29" s="51">
        <v>18</v>
      </c>
      <c r="B29" s="51"/>
      <c r="C29" s="99"/>
      <c r="D29" s="100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74"/>
      <c r="AJ29" s="62">
        <f t="shared" si="0"/>
        <v>0</v>
      </c>
      <c r="AK29" s="49"/>
      <c r="AL29" s="63">
        <f t="shared" si="1"/>
      </c>
      <c r="AM29" s="63">
        <f t="shared" si="2"/>
      </c>
      <c r="AN29" s="50">
        <f>IF(AK29="要医療",$AJ$29,$AN$10)</f>
        <v>0</v>
      </c>
      <c r="AO29" s="50">
        <f>IF(AK29="重心",$AJ$29,$AN$10)</f>
        <v>0</v>
      </c>
      <c r="AP29" s="50">
        <f>IF(AK29="行動",$AJ$29,$AN$10)</f>
        <v>0</v>
      </c>
      <c r="AQ29" s="50">
        <f>IF(AK29="重度",$AJ$29,$AN$10)</f>
        <v>0</v>
      </c>
    </row>
    <row r="30" spans="1:43" s="50" customFormat="1" ht="17.25" customHeight="1">
      <c r="A30" s="51">
        <v>19</v>
      </c>
      <c r="B30" s="51"/>
      <c r="C30" s="99"/>
      <c r="D30" s="100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74"/>
      <c r="AJ30" s="62">
        <f t="shared" si="0"/>
        <v>0</v>
      </c>
      <c r="AK30" s="49"/>
      <c r="AL30" s="63">
        <f t="shared" si="1"/>
      </c>
      <c r="AM30" s="63">
        <f t="shared" si="2"/>
      </c>
      <c r="AN30" s="50">
        <f>IF(AK30="要医療",$AJ$30,$AN$10)</f>
        <v>0</v>
      </c>
      <c r="AO30" s="50">
        <f>IF(AK30="重心",$AJ$30,$AN$10)</f>
        <v>0</v>
      </c>
      <c r="AP30" s="50">
        <f>IF(AK30="行動",$AJ$30,$AN$10)</f>
        <v>0</v>
      </c>
      <c r="AQ30" s="50">
        <f>IF(AK30="重度",$AJ$30,$AN$10)</f>
        <v>0</v>
      </c>
    </row>
    <row r="31" spans="1:43" s="50" customFormat="1" ht="17.25" customHeight="1">
      <c r="A31" s="51">
        <v>20</v>
      </c>
      <c r="B31" s="51"/>
      <c r="C31" s="99"/>
      <c r="D31" s="100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74"/>
      <c r="AJ31" s="62">
        <f t="shared" si="0"/>
        <v>0</v>
      </c>
      <c r="AK31" s="49"/>
      <c r="AL31" s="63">
        <f t="shared" si="1"/>
      </c>
      <c r="AM31" s="63">
        <f t="shared" si="2"/>
      </c>
      <c r="AN31" s="50">
        <f>IF(AK31="要医療",$AJ$31,$AN$10)</f>
        <v>0</v>
      </c>
      <c r="AO31" s="50">
        <f>IF(AK31="重心",$AJ$31,$AN$10)</f>
        <v>0</v>
      </c>
      <c r="AP31" s="50">
        <f>IF(AK31="行動",$AJ$31,$AN$10)</f>
        <v>0</v>
      </c>
      <c r="AQ31" s="50">
        <f>IF(AK31="重度",$AJ$31,$AN$10)</f>
        <v>0</v>
      </c>
    </row>
    <row r="32" spans="1:43" s="50" customFormat="1" ht="17.25" customHeight="1">
      <c r="A32" s="51">
        <v>21</v>
      </c>
      <c r="B32" s="51"/>
      <c r="C32" s="99"/>
      <c r="D32" s="100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74"/>
      <c r="AJ32" s="62">
        <f t="shared" si="0"/>
        <v>0</v>
      </c>
      <c r="AK32" s="49"/>
      <c r="AL32" s="63">
        <f t="shared" si="1"/>
      </c>
      <c r="AM32" s="63">
        <f t="shared" si="2"/>
      </c>
      <c r="AN32" s="50">
        <f>IF(AK32="要医療",$AJ$32,$AN$10)</f>
        <v>0</v>
      </c>
      <c r="AO32" s="50">
        <f>IF(AK32="重心",$AJ$32,$AN$10)</f>
        <v>0</v>
      </c>
      <c r="AP32" s="50">
        <f>IF(AK32="行動",$AJ$32,$AN$10)</f>
        <v>0</v>
      </c>
      <c r="AQ32" s="50">
        <f>IF(AK32="重度",$AJ$32,$AN$10)</f>
        <v>0</v>
      </c>
    </row>
    <row r="33" spans="1:43" s="50" customFormat="1" ht="17.25" customHeight="1">
      <c r="A33" s="51">
        <v>22</v>
      </c>
      <c r="B33" s="51"/>
      <c r="C33" s="99"/>
      <c r="D33" s="100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74"/>
      <c r="AJ33" s="62">
        <f t="shared" si="0"/>
        <v>0</v>
      </c>
      <c r="AK33" s="49"/>
      <c r="AL33" s="63">
        <f t="shared" si="1"/>
      </c>
      <c r="AM33" s="63">
        <f t="shared" si="2"/>
      </c>
      <c r="AN33" s="50">
        <f>IF(AK33="要医療",$AJ$33,$AN$10)</f>
        <v>0</v>
      </c>
      <c r="AO33" s="50">
        <f>IF(AK33="重心",$AJ$33,$AN$10)</f>
        <v>0</v>
      </c>
      <c r="AP33" s="50">
        <f>IF(AK33="行動",$AJ$33,$AN$10)</f>
        <v>0</v>
      </c>
      <c r="AQ33" s="50">
        <f>IF(AK33="重度",$AJ$33,$AN$10)</f>
        <v>0</v>
      </c>
    </row>
    <row r="34" spans="1:43" s="50" customFormat="1" ht="17.25" customHeight="1">
      <c r="A34" s="51">
        <v>23</v>
      </c>
      <c r="B34" s="51"/>
      <c r="C34" s="99"/>
      <c r="D34" s="100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74"/>
      <c r="AJ34" s="62">
        <f t="shared" si="0"/>
        <v>0</v>
      </c>
      <c r="AK34" s="49"/>
      <c r="AL34" s="63">
        <f t="shared" si="1"/>
      </c>
      <c r="AM34" s="63">
        <f t="shared" si="2"/>
      </c>
      <c r="AN34" s="50">
        <f>IF(AK34="要医療",$AJ$34,$AN$10)</f>
        <v>0</v>
      </c>
      <c r="AO34" s="50">
        <f>IF(AK34="重心",$AJ$34,$AN$10)</f>
        <v>0</v>
      </c>
      <c r="AP34" s="50">
        <f>IF(AK34="行動",$AJ$34,$AN$10)</f>
        <v>0</v>
      </c>
      <c r="AQ34" s="50">
        <f>IF(AK34="重度",$AJ$34,$AN$10)</f>
        <v>0</v>
      </c>
    </row>
    <row r="35" spans="1:43" s="50" customFormat="1" ht="17.25" customHeight="1">
      <c r="A35" s="51">
        <v>24</v>
      </c>
      <c r="B35" s="51"/>
      <c r="C35" s="99"/>
      <c r="D35" s="100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74"/>
      <c r="AJ35" s="62">
        <f t="shared" si="0"/>
        <v>0</v>
      </c>
      <c r="AK35" s="49"/>
      <c r="AL35" s="63">
        <f t="shared" si="1"/>
      </c>
      <c r="AM35" s="63">
        <f t="shared" si="2"/>
      </c>
      <c r="AN35" s="50">
        <f>IF(AK35="要医療",$AJ$35,$AN$10)</f>
        <v>0</v>
      </c>
      <c r="AO35" s="50">
        <f>IF(AK35="重心",$AJ$35,$AN$10)</f>
        <v>0</v>
      </c>
      <c r="AP35" s="50">
        <f>IF(AK35="行動",$AJ$35,$AN$10)</f>
        <v>0</v>
      </c>
      <c r="AQ35" s="50">
        <f>IF(AK35="重度",$AJ$35,$AN$10)</f>
        <v>0</v>
      </c>
    </row>
    <row r="36" spans="1:43" s="50" customFormat="1" ht="17.25" customHeight="1">
      <c r="A36" s="51">
        <v>25</v>
      </c>
      <c r="B36" s="51"/>
      <c r="C36" s="99"/>
      <c r="D36" s="100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74"/>
      <c r="AJ36" s="62">
        <f t="shared" si="0"/>
        <v>0</v>
      </c>
      <c r="AK36" s="49"/>
      <c r="AL36" s="63">
        <f t="shared" si="1"/>
      </c>
      <c r="AM36" s="63">
        <f t="shared" si="2"/>
      </c>
      <c r="AN36" s="50">
        <f>IF(AK36="要医療",$AJ$36,$AN$10)</f>
        <v>0</v>
      </c>
      <c r="AO36" s="50">
        <f>IF(AK36="重心",$AJ$36,$AN$10)</f>
        <v>0</v>
      </c>
      <c r="AP36" s="50">
        <f>IF(AK36="行動",$AJ$36,$AN$10)</f>
        <v>0</v>
      </c>
      <c r="AQ36" s="50">
        <f>IF(AK36="重度",$AJ$36,$AN$10)</f>
        <v>0</v>
      </c>
    </row>
    <row r="37" spans="1:43" s="50" customFormat="1" ht="17.25" customHeight="1">
      <c r="A37" s="51">
        <v>26</v>
      </c>
      <c r="B37" s="51"/>
      <c r="C37" s="99"/>
      <c r="D37" s="100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74"/>
      <c r="AJ37" s="62">
        <f t="shared" si="0"/>
        <v>0</v>
      </c>
      <c r="AK37" s="49"/>
      <c r="AL37" s="63">
        <f t="shared" si="1"/>
      </c>
      <c r="AM37" s="63">
        <f t="shared" si="2"/>
      </c>
      <c r="AN37" s="50">
        <f>IF(AK37="要医療",$AJ$37,$AN$10)</f>
        <v>0</v>
      </c>
      <c r="AO37" s="50">
        <f>IF(AK37="重心",$AJ$37,$AN$10)</f>
        <v>0</v>
      </c>
      <c r="AP37" s="50">
        <f>IF(AK37="行動",$AJ$37,$AN$10)</f>
        <v>0</v>
      </c>
      <c r="AQ37" s="50">
        <f>IF(AK37="重度",$AJ$37,$AN$10)</f>
        <v>0</v>
      </c>
    </row>
    <row r="38" spans="1:43" s="50" customFormat="1" ht="17.25" customHeight="1">
      <c r="A38" s="51">
        <v>27</v>
      </c>
      <c r="B38" s="51"/>
      <c r="C38" s="99"/>
      <c r="D38" s="100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74"/>
      <c r="AJ38" s="62">
        <f t="shared" si="0"/>
        <v>0</v>
      </c>
      <c r="AK38" s="49"/>
      <c r="AL38" s="63">
        <f t="shared" si="1"/>
      </c>
      <c r="AM38" s="63">
        <f t="shared" si="2"/>
      </c>
      <c r="AN38" s="50">
        <f>IF(AK38="要医療",$AJ$38,$AN$10)</f>
        <v>0</v>
      </c>
      <c r="AO38" s="50">
        <f>IF(AK38="重心",$AJ$38,$AN$10)</f>
        <v>0</v>
      </c>
      <c r="AP38" s="50">
        <f>IF(AK38="行動",$AJ$38,$AN$10)</f>
        <v>0</v>
      </c>
      <c r="AQ38" s="50">
        <f>IF(AK38="重度",$AJ$38,$AN$10)</f>
        <v>0</v>
      </c>
    </row>
    <row r="39" spans="1:43" s="50" customFormat="1" ht="17.25" customHeight="1">
      <c r="A39" s="51">
        <v>28</v>
      </c>
      <c r="B39" s="51"/>
      <c r="C39" s="99"/>
      <c r="D39" s="100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74"/>
      <c r="AJ39" s="62">
        <f t="shared" si="0"/>
        <v>0</v>
      </c>
      <c r="AK39" s="49"/>
      <c r="AL39" s="63">
        <f t="shared" si="1"/>
      </c>
      <c r="AM39" s="63">
        <f t="shared" si="2"/>
      </c>
      <c r="AN39" s="50">
        <f>IF(AK39="要医療",$AJ$39,$AN$10)</f>
        <v>0</v>
      </c>
      <c r="AO39" s="50">
        <f>IF(AK39="重心",$AJ$39,$AN$10)</f>
        <v>0</v>
      </c>
      <c r="AP39" s="50">
        <f>IF(AK39="行動",$AJ$39,$AN$10)</f>
        <v>0</v>
      </c>
      <c r="AQ39" s="50">
        <f>IF(AK39="重度",$AJ$39,$AN$10)</f>
        <v>0</v>
      </c>
    </row>
    <row r="40" spans="1:43" s="50" customFormat="1" ht="17.25" customHeight="1">
      <c r="A40" s="51">
        <v>29</v>
      </c>
      <c r="B40" s="51"/>
      <c r="C40" s="99"/>
      <c r="D40" s="100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74"/>
      <c r="AJ40" s="62">
        <f t="shared" si="0"/>
        <v>0</v>
      </c>
      <c r="AK40" s="49"/>
      <c r="AL40" s="63">
        <f t="shared" si="1"/>
      </c>
      <c r="AM40" s="63">
        <f t="shared" si="2"/>
      </c>
      <c r="AN40" s="50">
        <f>IF(AK40="要医療",$AJ$40,$AN$10)</f>
        <v>0</v>
      </c>
      <c r="AO40" s="50">
        <f>IF(AK40="重心",$AJ$40,$AN$10)</f>
        <v>0</v>
      </c>
      <c r="AP40" s="50">
        <f>IF(AK40="行動",$AJ$40,$AN$10)</f>
        <v>0</v>
      </c>
      <c r="AQ40" s="50">
        <f>IF(AK40="重度",$AJ$40,$AN$10)</f>
        <v>0</v>
      </c>
    </row>
    <row r="41" spans="1:43" s="50" customFormat="1" ht="17.25" customHeight="1">
      <c r="A41" s="51">
        <v>30</v>
      </c>
      <c r="B41" s="51"/>
      <c r="C41" s="99"/>
      <c r="D41" s="100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74"/>
      <c r="AJ41" s="62">
        <f t="shared" si="0"/>
        <v>0</v>
      </c>
      <c r="AK41" s="49"/>
      <c r="AL41" s="63">
        <f t="shared" si="1"/>
      </c>
      <c r="AM41" s="63">
        <f t="shared" si="2"/>
      </c>
      <c r="AN41" s="50">
        <f>IF(AK41="要医療",$AJ$41,$AN$10)</f>
        <v>0</v>
      </c>
      <c r="AO41" s="50">
        <f>IF(AK41="重心",$AJ$41,$AN$10)</f>
        <v>0</v>
      </c>
      <c r="AP41" s="50">
        <f>IF(AK41="行動",$AJ$41,$AN$10)</f>
        <v>0</v>
      </c>
      <c r="AQ41" s="50">
        <f>IF(AK41="重度",$AJ$41,$AN$10)</f>
        <v>0</v>
      </c>
    </row>
    <row r="42" spans="1:43" s="50" customFormat="1" ht="17.25" customHeight="1">
      <c r="A42" s="51">
        <v>31</v>
      </c>
      <c r="B42" s="51"/>
      <c r="C42" s="99"/>
      <c r="D42" s="100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74"/>
      <c r="AJ42" s="62">
        <f t="shared" si="0"/>
        <v>0</v>
      </c>
      <c r="AK42" s="49"/>
      <c r="AL42" s="63">
        <f t="shared" si="1"/>
      </c>
      <c r="AM42" s="63">
        <f t="shared" si="2"/>
      </c>
      <c r="AN42" s="50">
        <f>IF(AK42="要医療",$AJ$42,$AN$10)</f>
        <v>0</v>
      </c>
      <c r="AO42" s="50">
        <f>IF(AK42="重心",$AJ$42,$AN$10)</f>
        <v>0</v>
      </c>
      <c r="AP42" s="50">
        <f>IF(AK42="行動",$AJ$42,$AN$10)</f>
        <v>0</v>
      </c>
      <c r="AQ42" s="50">
        <f>IF(AK42="重度",$AJ$42,$AN$10)</f>
        <v>0</v>
      </c>
    </row>
    <row r="43" spans="1:43" s="50" customFormat="1" ht="17.25" customHeight="1">
      <c r="A43" s="51">
        <v>32</v>
      </c>
      <c r="B43" s="51"/>
      <c r="C43" s="99"/>
      <c r="D43" s="100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74"/>
      <c r="AJ43" s="62">
        <f t="shared" si="0"/>
        <v>0</v>
      </c>
      <c r="AK43" s="49"/>
      <c r="AL43" s="63">
        <f t="shared" si="1"/>
      </c>
      <c r="AM43" s="63">
        <f t="shared" si="2"/>
      </c>
      <c r="AN43" s="50">
        <f>IF(AK43="要医療",$AJ$43,$AN$10)</f>
        <v>0</v>
      </c>
      <c r="AO43" s="50">
        <f>IF(AK43="重心",$AJ$43,$AN$10)</f>
        <v>0</v>
      </c>
      <c r="AP43" s="50">
        <f>IF(AK43="行動",$AJ$43,$AN$10)</f>
        <v>0</v>
      </c>
      <c r="AQ43" s="50">
        <f>IF(AK43="重度",$AJ$43,$AN$10)</f>
        <v>0</v>
      </c>
    </row>
    <row r="44" spans="1:43" s="50" customFormat="1" ht="17.25" customHeight="1">
      <c r="A44" s="51">
        <v>33</v>
      </c>
      <c r="B44" s="51"/>
      <c r="C44" s="99"/>
      <c r="D44" s="100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74"/>
      <c r="AJ44" s="62">
        <f t="shared" si="0"/>
        <v>0</v>
      </c>
      <c r="AK44" s="49"/>
      <c r="AL44" s="63">
        <f t="shared" si="1"/>
      </c>
      <c r="AM44" s="63">
        <f t="shared" si="2"/>
      </c>
      <c r="AN44" s="50">
        <f>IF(AK44="要医療",$AJ$44,$AN$10)</f>
        <v>0</v>
      </c>
      <c r="AO44" s="50">
        <f>IF(AK44="重心",$AJ$44,$AN$10)</f>
        <v>0</v>
      </c>
      <c r="AP44" s="50">
        <f>IF(AK44="行動",$AJ$44,$AN$10)</f>
        <v>0</v>
      </c>
      <c r="AQ44" s="50">
        <f>IF(AK44="重度",$AJ$44,$AN$10)</f>
        <v>0</v>
      </c>
    </row>
    <row r="45" spans="1:43" s="50" customFormat="1" ht="17.25" customHeight="1">
      <c r="A45" s="51">
        <v>34</v>
      </c>
      <c r="B45" s="51"/>
      <c r="C45" s="99"/>
      <c r="D45" s="100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74"/>
      <c r="AJ45" s="62">
        <f t="shared" si="0"/>
        <v>0</v>
      </c>
      <c r="AK45" s="49"/>
      <c r="AL45" s="63">
        <f t="shared" si="1"/>
      </c>
      <c r="AM45" s="63">
        <f t="shared" si="2"/>
      </c>
      <c r="AN45" s="50">
        <f>IF(AK45="要医療",$AJ$45,$AN$10)</f>
        <v>0</v>
      </c>
      <c r="AO45" s="50">
        <f>IF(AK45="重心",$AJ$45,$AN$10)</f>
        <v>0</v>
      </c>
      <c r="AP45" s="50">
        <f>IF(AK45="行動",$AJ$45,$AN$10)</f>
        <v>0</v>
      </c>
      <c r="AQ45" s="50">
        <f>IF(AK45="重度",$AJ$45,$AN$10)</f>
        <v>0</v>
      </c>
    </row>
    <row r="46" spans="1:43" s="50" customFormat="1" ht="17.25" customHeight="1">
      <c r="A46" s="51">
        <v>35</v>
      </c>
      <c r="B46" s="51"/>
      <c r="C46" s="99"/>
      <c r="D46" s="100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74"/>
      <c r="AJ46" s="62">
        <f t="shared" si="0"/>
        <v>0</v>
      </c>
      <c r="AK46" s="49"/>
      <c r="AL46" s="63">
        <f t="shared" si="1"/>
      </c>
      <c r="AM46" s="63">
        <f t="shared" si="2"/>
      </c>
      <c r="AN46" s="50">
        <f>IF(AK46="要医療",$AJ$46,$AN$10)</f>
        <v>0</v>
      </c>
      <c r="AO46" s="50">
        <f>IF(AK46="重心",$AJ$46,$AN$10)</f>
        <v>0</v>
      </c>
      <c r="AP46" s="50">
        <f>IF(AK46="行動",$AJ$46,$AN$10)</f>
        <v>0</v>
      </c>
      <c r="AQ46" s="50">
        <f>IF(AK46="重度",$AJ$46,$AN$10)</f>
        <v>0</v>
      </c>
    </row>
    <row r="47" spans="1:43" s="50" customFormat="1" ht="17.25" customHeight="1">
      <c r="A47" s="51">
        <v>36</v>
      </c>
      <c r="B47" s="51"/>
      <c r="C47" s="99"/>
      <c r="D47" s="100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74"/>
      <c r="AJ47" s="62">
        <f t="shared" si="0"/>
        <v>0</v>
      </c>
      <c r="AK47" s="49"/>
      <c r="AL47" s="63">
        <f t="shared" si="1"/>
      </c>
      <c r="AM47" s="63">
        <f t="shared" si="2"/>
      </c>
      <c r="AN47" s="50">
        <f>IF(AK47="要医療",$AJ$47,$AN$10)</f>
        <v>0</v>
      </c>
      <c r="AO47" s="50">
        <f>IF(AK47="重心",$AJ$47,$AN$10)</f>
        <v>0</v>
      </c>
      <c r="AP47" s="50">
        <f>IF(AK47="行動",$AJ$47,$AN$10)</f>
        <v>0</v>
      </c>
      <c r="AQ47" s="50">
        <f>IF(AK47="重度",$AJ$47,$AN$10)</f>
        <v>0</v>
      </c>
    </row>
    <row r="48" spans="1:43" s="50" customFormat="1" ht="17.25" customHeight="1">
      <c r="A48" s="51">
        <v>37</v>
      </c>
      <c r="B48" s="51"/>
      <c r="C48" s="99"/>
      <c r="D48" s="100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74"/>
      <c r="AJ48" s="62">
        <f t="shared" si="0"/>
        <v>0</v>
      </c>
      <c r="AK48" s="49"/>
      <c r="AL48" s="63">
        <f t="shared" si="1"/>
      </c>
      <c r="AM48" s="63">
        <f t="shared" si="2"/>
      </c>
      <c r="AN48" s="50">
        <f>IF(AK48="要医療",$AJ$48,$AN$10)</f>
        <v>0</v>
      </c>
      <c r="AO48" s="50">
        <f>IF(AK48="重心",$AJ$48,$AN$10)</f>
        <v>0</v>
      </c>
      <c r="AP48" s="50">
        <f>IF(AK48="行動",$AJ$48,$AN$10)</f>
        <v>0</v>
      </c>
      <c r="AQ48" s="50">
        <f>IF(AK48="重度",$AJ$48,$AN$10)</f>
        <v>0</v>
      </c>
    </row>
    <row r="49" spans="1:43" s="50" customFormat="1" ht="17.25" customHeight="1">
      <c r="A49" s="51">
        <v>38</v>
      </c>
      <c r="B49" s="51"/>
      <c r="C49" s="99"/>
      <c r="D49" s="100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74"/>
      <c r="AJ49" s="62">
        <f t="shared" si="0"/>
        <v>0</v>
      </c>
      <c r="AK49" s="49"/>
      <c r="AL49" s="63">
        <f t="shared" si="1"/>
      </c>
      <c r="AM49" s="63">
        <f t="shared" si="2"/>
      </c>
      <c r="AN49" s="50">
        <f>IF(AK49="要医療",$AJ$49,$AN$10)</f>
        <v>0</v>
      </c>
      <c r="AO49" s="50">
        <f>IF(AK49="重心",$AJ$49,$AN$10)</f>
        <v>0</v>
      </c>
      <c r="AP49" s="50">
        <f>IF(AK49="行動",$AJ$49,$AN$10)</f>
        <v>0</v>
      </c>
      <c r="AQ49" s="50">
        <f>IF(AK49="重度",$AJ$49,$AN$10)</f>
        <v>0</v>
      </c>
    </row>
    <row r="50" spans="1:43" s="50" customFormat="1" ht="17.25" customHeight="1">
      <c r="A50" s="51">
        <v>39</v>
      </c>
      <c r="B50" s="51"/>
      <c r="C50" s="99"/>
      <c r="D50" s="100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74"/>
      <c r="AJ50" s="62">
        <f t="shared" si="0"/>
        <v>0</v>
      </c>
      <c r="AK50" s="49"/>
      <c r="AL50" s="63">
        <f t="shared" si="1"/>
      </c>
      <c r="AM50" s="63">
        <f t="shared" si="2"/>
      </c>
      <c r="AN50" s="50">
        <f>IF(AK50="要医療",$AJ$50,$AN$10)</f>
        <v>0</v>
      </c>
      <c r="AO50" s="50">
        <f>IF(AK50="重心",$AJ$50,$AN$10)</f>
        <v>0</v>
      </c>
      <c r="AP50" s="50">
        <f>IF(AK50="行動",$AJ$50,$AN$10)</f>
        <v>0</v>
      </c>
      <c r="AQ50" s="50">
        <f>IF(AK50="重度",$AJ$50,$AN$10)</f>
        <v>0</v>
      </c>
    </row>
    <row r="51" spans="1:43" s="50" customFormat="1" ht="17.25" customHeight="1">
      <c r="A51" s="51">
        <v>40</v>
      </c>
      <c r="B51" s="51"/>
      <c r="C51" s="99"/>
      <c r="D51" s="100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74"/>
      <c r="AJ51" s="62">
        <f t="shared" si="0"/>
        <v>0</v>
      </c>
      <c r="AK51" s="49"/>
      <c r="AL51" s="63">
        <f t="shared" si="1"/>
      </c>
      <c r="AM51" s="63">
        <f t="shared" si="2"/>
      </c>
      <c r="AN51" s="50">
        <f>IF(AK51="要医療",$AJ$51,$AN$10)</f>
        <v>0</v>
      </c>
      <c r="AO51" s="50">
        <f>IF(AK51="重心",$AJ$51,$AN$10)</f>
        <v>0</v>
      </c>
      <c r="AP51" s="50">
        <f>IF(AK51="行動",$AJ$51,$AN$10)</f>
        <v>0</v>
      </c>
      <c r="AQ51" s="50">
        <f>IF(AK51="重度",$AJ$51,$AN$10)</f>
        <v>0</v>
      </c>
    </row>
    <row r="52" spans="1:43" s="50" customFormat="1" ht="17.25" customHeight="1">
      <c r="A52" s="51">
        <v>41</v>
      </c>
      <c r="B52" s="51"/>
      <c r="C52" s="99"/>
      <c r="D52" s="100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74"/>
      <c r="AJ52" s="62">
        <f t="shared" si="0"/>
        <v>0</v>
      </c>
      <c r="AK52" s="49"/>
      <c r="AL52" s="63">
        <f t="shared" si="1"/>
      </c>
      <c r="AM52" s="63">
        <f t="shared" si="2"/>
      </c>
      <c r="AN52" s="50">
        <f>IF(AK52="要医療",$AJ$52,$AN$10)</f>
        <v>0</v>
      </c>
      <c r="AO52" s="50">
        <f>IF(AK52="重心",$AJ$52,$AN$10)</f>
        <v>0</v>
      </c>
      <c r="AP52" s="50">
        <f>IF(AK52="行動",$AJ$52,$AN$10)</f>
        <v>0</v>
      </c>
      <c r="AQ52" s="50">
        <f>IF(AK52="重度",$AJ$52,$AN$10)</f>
        <v>0</v>
      </c>
    </row>
    <row r="53" spans="1:43" s="50" customFormat="1" ht="17.25" customHeight="1">
      <c r="A53" s="51">
        <v>42</v>
      </c>
      <c r="B53" s="51"/>
      <c r="C53" s="99"/>
      <c r="D53" s="100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74"/>
      <c r="AJ53" s="62">
        <f t="shared" si="0"/>
        <v>0</v>
      </c>
      <c r="AK53" s="49"/>
      <c r="AL53" s="63">
        <f t="shared" si="1"/>
      </c>
      <c r="AM53" s="63">
        <f t="shared" si="2"/>
      </c>
      <c r="AN53" s="50">
        <f>IF(AK53="要医療",$AJ$53,$AN$10)</f>
        <v>0</v>
      </c>
      <c r="AO53" s="50">
        <f>IF(AK53="重心",$AJ$53,$AN$10)</f>
        <v>0</v>
      </c>
      <c r="AP53" s="50">
        <f>IF(AK53="行動",$AJ$53,$AN$10)</f>
        <v>0</v>
      </c>
      <c r="AQ53" s="50">
        <f>IF(AK53="重度",$AJ$53,$AN$10)</f>
        <v>0</v>
      </c>
    </row>
    <row r="54" spans="1:43" s="50" customFormat="1" ht="17.25" customHeight="1">
      <c r="A54" s="51">
        <v>43</v>
      </c>
      <c r="B54" s="51"/>
      <c r="C54" s="99"/>
      <c r="D54" s="100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74"/>
      <c r="AJ54" s="62">
        <f t="shared" si="0"/>
        <v>0</v>
      </c>
      <c r="AK54" s="49"/>
      <c r="AL54" s="63">
        <f t="shared" si="1"/>
      </c>
      <c r="AM54" s="63">
        <f t="shared" si="2"/>
      </c>
      <c r="AN54" s="50">
        <f>IF(AK54="要医療",$AJ$54,$AN$10)</f>
        <v>0</v>
      </c>
      <c r="AO54" s="50">
        <f>IF(AK54="重心",$AJ$54,$AN$10)</f>
        <v>0</v>
      </c>
      <c r="AP54" s="50">
        <f>IF(AK54="行動",$AJ$54,$AN$10)</f>
        <v>0</v>
      </c>
      <c r="AQ54" s="50">
        <f>IF(AK54="重度",$AJ$54,$AN$10)</f>
        <v>0</v>
      </c>
    </row>
    <row r="55" spans="1:43" s="50" customFormat="1" ht="17.25" customHeight="1">
      <c r="A55" s="51">
        <v>44</v>
      </c>
      <c r="B55" s="51"/>
      <c r="C55" s="99"/>
      <c r="D55" s="100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74"/>
      <c r="AJ55" s="62">
        <f t="shared" si="0"/>
        <v>0</v>
      </c>
      <c r="AK55" s="49"/>
      <c r="AL55" s="63">
        <f t="shared" si="1"/>
      </c>
      <c r="AM55" s="63">
        <f t="shared" si="2"/>
      </c>
      <c r="AN55" s="50">
        <f>IF(AK55="要医療",$AJ$55,$AN$10)</f>
        <v>0</v>
      </c>
      <c r="AO55" s="50">
        <f>IF(AK55="重心",$AJ$55,$AN$10)</f>
        <v>0</v>
      </c>
      <c r="AP55" s="50">
        <f>IF(AK55="行動",$AJ$55,$AN$10)</f>
        <v>0</v>
      </c>
      <c r="AQ55" s="50">
        <f>IF(AK55="重度",$AJ$55,$AN$10)</f>
        <v>0</v>
      </c>
    </row>
    <row r="56" spans="1:43" s="50" customFormat="1" ht="17.25" customHeight="1">
      <c r="A56" s="51">
        <v>45</v>
      </c>
      <c r="B56" s="51"/>
      <c r="C56" s="99"/>
      <c r="D56" s="100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74"/>
      <c r="AJ56" s="62">
        <f t="shared" si="0"/>
        <v>0</v>
      </c>
      <c r="AK56" s="49"/>
      <c r="AL56" s="63">
        <f t="shared" si="1"/>
      </c>
      <c r="AM56" s="63">
        <f t="shared" si="2"/>
      </c>
      <c r="AN56" s="50">
        <f>IF(AK56="要医療",$AJ$56,$AN$10)</f>
        <v>0</v>
      </c>
      <c r="AO56" s="50">
        <f>IF(AK56="重心",$AJ$56,$AN$10)</f>
        <v>0</v>
      </c>
      <c r="AP56" s="50">
        <f>IF(AK56="行動",$AJ$56,$AN$10)</f>
        <v>0</v>
      </c>
      <c r="AQ56" s="50">
        <f>IF(AK56="重度",$AJ$56,$AN$10)</f>
        <v>0</v>
      </c>
    </row>
    <row r="57" spans="1:43" s="50" customFormat="1" ht="17.25" customHeight="1">
      <c r="A57" s="51">
        <v>46</v>
      </c>
      <c r="B57" s="51"/>
      <c r="C57" s="99"/>
      <c r="D57" s="100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74"/>
      <c r="AJ57" s="62">
        <f t="shared" si="0"/>
        <v>0</v>
      </c>
      <c r="AK57" s="49"/>
      <c r="AL57" s="63">
        <f t="shared" si="1"/>
      </c>
      <c r="AM57" s="63">
        <f t="shared" si="2"/>
      </c>
      <c r="AN57" s="50">
        <f>IF(AK57="要医療",$AJ$57,$AN$10)</f>
        <v>0</v>
      </c>
      <c r="AO57" s="50">
        <f>IF(AK57="重心",$AJ$57,$AN$10)</f>
        <v>0</v>
      </c>
      <c r="AP57" s="50">
        <f>IF(AK57="行動",$AJ$57,$AN$10)</f>
        <v>0</v>
      </c>
      <c r="AQ57" s="50">
        <f>IF(AK57="重度",$AJ$57,$AN$10)</f>
        <v>0</v>
      </c>
    </row>
    <row r="58" spans="1:43" s="50" customFormat="1" ht="17.25" customHeight="1">
      <c r="A58" s="51">
        <v>47</v>
      </c>
      <c r="B58" s="51"/>
      <c r="C58" s="99"/>
      <c r="D58" s="100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74"/>
      <c r="AJ58" s="62">
        <f t="shared" si="0"/>
        <v>0</v>
      </c>
      <c r="AK58" s="49"/>
      <c r="AL58" s="63">
        <f t="shared" si="1"/>
      </c>
      <c r="AM58" s="63">
        <f t="shared" si="2"/>
      </c>
      <c r="AN58" s="50">
        <f>IF(AK58="要医療",$AJ$58,$AN$10)</f>
        <v>0</v>
      </c>
      <c r="AO58" s="50">
        <f>IF(AK58="重心",$AJ$58,$AN$10)</f>
        <v>0</v>
      </c>
      <c r="AP58" s="50">
        <f>IF(AK58="行動",$AJ$58,$AN$10)</f>
        <v>0</v>
      </c>
      <c r="AQ58" s="50">
        <f>IF(AK58="重度",$AJ$58,$AN$10)</f>
        <v>0</v>
      </c>
    </row>
    <row r="59" spans="1:43" s="50" customFormat="1" ht="17.25" customHeight="1">
      <c r="A59" s="51">
        <v>48</v>
      </c>
      <c r="B59" s="51"/>
      <c r="C59" s="99"/>
      <c r="D59" s="100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74"/>
      <c r="AJ59" s="62">
        <f t="shared" si="0"/>
        <v>0</v>
      </c>
      <c r="AK59" s="49"/>
      <c r="AL59" s="63">
        <f t="shared" si="1"/>
      </c>
      <c r="AM59" s="63">
        <f t="shared" si="2"/>
      </c>
      <c r="AN59" s="50">
        <f>IF(AK59="要医療",$AJ$59,$AN$10)</f>
        <v>0</v>
      </c>
      <c r="AO59" s="50">
        <f>IF(AK59="重心",$AJ$59,$AN$10)</f>
        <v>0</v>
      </c>
      <c r="AP59" s="50">
        <f>IF(AK59="行動",$AJ$59,$AN$10)</f>
        <v>0</v>
      </c>
      <c r="AQ59" s="50">
        <f>IF(AK59="重度",$AJ$59,$AN$10)</f>
        <v>0</v>
      </c>
    </row>
    <row r="60" spans="1:43" s="50" customFormat="1" ht="17.25" customHeight="1">
      <c r="A60" s="51">
        <v>49</v>
      </c>
      <c r="B60" s="51"/>
      <c r="C60" s="99"/>
      <c r="D60" s="100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74"/>
      <c r="AJ60" s="62">
        <f t="shared" si="0"/>
        <v>0</v>
      </c>
      <c r="AK60" s="49"/>
      <c r="AL60" s="63">
        <f t="shared" si="1"/>
      </c>
      <c r="AM60" s="63">
        <f t="shared" si="2"/>
      </c>
      <c r="AN60" s="50">
        <f>IF(AK60="要医療",$AJ$60,$AN$10)</f>
        <v>0</v>
      </c>
      <c r="AO60" s="50">
        <f>IF(AK60="重心",$AJ$60,$AN$10)</f>
        <v>0</v>
      </c>
      <c r="AP60" s="50">
        <f>IF(AK60="行動",$AJ$60,$AN$10)</f>
        <v>0</v>
      </c>
      <c r="AQ60" s="50">
        <f>IF(AK60="重度",$AJ$60,$AN$10)</f>
        <v>0</v>
      </c>
    </row>
    <row r="61" spans="1:43" s="50" customFormat="1" ht="17.25" customHeight="1">
      <c r="A61" s="51">
        <v>50</v>
      </c>
      <c r="B61" s="51"/>
      <c r="C61" s="99"/>
      <c r="D61" s="100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74"/>
      <c r="AJ61" s="62">
        <f t="shared" si="0"/>
        <v>0</v>
      </c>
      <c r="AK61" s="49"/>
      <c r="AL61" s="63">
        <f t="shared" si="1"/>
      </c>
      <c r="AM61" s="63">
        <f t="shared" si="2"/>
      </c>
      <c r="AN61" s="50">
        <f>IF(AK61="要医療",$AJ$61,$AN$10)</f>
        <v>0</v>
      </c>
      <c r="AO61" s="50">
        <f>IF(AK61="重心",$AJ$61,$AN$10)</f>
        <v>0</v>
      </c>
      <c r="AP61" s="50">
        <f>IF(AK61="行動",$AJ$61,$AN$10)</f>
        <v>0</v>
      </c>
      <c r="AQ61" s="50">
        <f>IF(AK61="重度",$AJ$61,$AN$10)</f>
        <v>0</v>
      </c>
    </row>
    <row r="62" spans="1:44" ht="20.25" customHeight="1">
      <c r="A62" s="91" t="s">
        <v>9</v>
      </c>
      <c r="B62" s="92"/>
      <c r="C62" s="92"/>
      <c r="D62" s="9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3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4">
        <f>COUNTIF(AK12:AK61,"行動")</f>
        <v>0</v>
      </c>
      <c r="AL62" s="68"/>
      <c r="AM62" s="80">
        <f>SUM(AM12:AM61)</f>
        <v>0</v>
      </c>
      <c r="AN62" s="81">
        <f>SUM(AN12:AN61)</f>
        <v>0</v>
      </c>
      <c r="AO62" s="81">
        <f>SUM(AO12:AO61)</f>
        <v>0</v>
      </c>
      <c r="AP62" s="81">
        <f>SUM(AP12:AP61)</f>
        <v>0</v>
      </c>
      <c r="AQ62" s="81">
        <f>SUM(AQ12:AQ61)</f>
        <v>0</v>
      </c>
      <c r="AR62" s="78" t="s">
        <v>50</v>
      </c>
    </row>
    <row r="63" spans="37:44" ht="16.5" customHeight="1">
      <c r="AK63" s="116" t="s">
        <v>38</v>
      </c>
      <c r="AL63" s="116"/>
      <c r="AM63" s="116"/>
      <c r="AN63" s="76" t="s">
        <v>19</v>
      </c>
      <c r="AO63" s="76" t="s">
        <v>20</v>
      </c>
      <c r="AP63" s="76" t="s">
        <v>21</v>
      </c>
      <c r="AQ63" s="76" t="s">
        <v>22</v>
      </c>
      <c r="AR63" s="79"/>
    </row>
    <row r="64" spans="17:44" ht="16.5" customHeight="1">
      <c r="Q64" s="45"/>
      <c r="AN64" s="81">
        <f>COUNTIF(AK12:AK61,"要医療")</f>
        <v>0</v>
      </c>
      <c r="AO64" s="81">
        <f>COUNTIF(AK12:AK61,"重心")</f>
        <v>0</v>
      </c>
      <c r="AP64" s="81">
        <f>COUNTIF(AK12:AK61,"行動")</f>
        <v>0</v>
      </c>
      <c r="AQ64" s="81">
        <f>COUNTIF(AK12:AK61,"重度")</f>
        <v>0</v>
      </c>
      <c r="AR64" s="78" t="s">
        <v>79</v>
      </c>
    </row>
  </sheetData>
  <sheetProtection password="CC0D" sheet="1"/>
  <protectedRanges>
    <protectedRange sqref="B12:C12 B13:B17 E12:AI61 C13:C61" name="範囲1"/>
  </protectedRanges>
  <mergeCells count="70">
    <mergeCell ref="C44:D44"/>
    <mergeCell ref="C45:D45"/>
    <mergeCell ref="C46:D46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58:D58"/>
    <mergeCell ref="C59:D59"/>
    <mergeCell ref="C60:D60"/>
    <mergeCell ref="C61:D61"/>
    <mergeCell ref="A62:D62"/>
    <mergeCell ref="AK63:AM63"/>
    <mergeCell ref="C52:D52"/>
    <mergeCell ref="C53:D53"/>
    <mergeCell ref="C54:D54"/>
    <mergeCell ref="C55:D55"/>
    <mergeCell ref="C56:D56"/>
    <mergeCell ref="C57:D57"/>
    <mergeCell ref="C21:D21"/>
    <mergeCell ref="C47:D47"/>
    <mergeCell ref="C48:D48"/>
    <mergeCell ref="C49:D49"/>
    <mergeCell ref="C50:D50"/>
    <mergeCell ref="C51:D51"/>
    <mergeCell ref="C22:D22"/>
    <mergeCell ref="C23:D23"/>
    <mergeCell ref="C24:D24"/>
    <mergeCell ref="C25:D25"/>
    <mergeCell ref="C15:D15"/>
    <mergeCell ref="C16:D16"/>
    <mergeCell ref="C17:D17"/>
    <mergeCell ref="C18:D18"/>
    <mergeCell ref="C19:D19"/>
    <mergeCell ref="C20:D20"/>
    <mergeCell ref="AK10:AK11"/>
    <mergeCell ref="AL10:AL11"/>
    <mergeCell ref="AM10:AM11"/>
    <mergeCell ref="C12:D12"/>
    <mergeCell ref="C13:D13"/>
    <mergeCell ref="C14:D14"/>
    <mergeCell ref="A9:C9"/>
    <mergeCell ref="D9:N9"/>
    <mergeCell ref="A10:A11"/>
    <mergeCell ref="B10:B11"/>
    <mergeCell ref="C10:C11"/>
    <mergeCell ref="AJ10:AJ11"/>
    <mergeCell ref="A2:AM2"/>
    <mergeCell ref="A6:C6"/>
    <mergeCell ref="A7:C7"/>
    <mergeCell ref="D7:N7"/>
    <mergeCell ref="P7:AH8"/>
    <mergeCell ref="A8:C8"/>
    <mergeCell ref="D8:N8"/>
    <mergeCell ref="P5:AH6"/>
    <mergeCell ref="D6:N6"/>
  </mergeCells>
  <dataValidations count="3">
    <dataValidation type="list" allowBlank="1" showInputMessage="1" showErrorMessage="1" sqref="E12:AI61">
      <formula1>"○"</formula1>
    </dataValidation>
    <dataValidation type="list" allowBlank="1" showInputMessage="1" showErrorMessage="1" sqref="D9:N9">
      <formula1>"生活介護,短期入所,共同生活援助"</formula1>
    </dataValidation>
    <dataValidation type="list" allowBlank="1" showInputMessage="1" showErrorMessage="1" sqref="AK12:AK61">
      <formula1>"要医療,重心,行動,重度"</formula1>
    </dataValidation>
  </dataValidations>
  <printOptions/>
  <pageMargins left="0.35433070866141736" right="0.1968503937007874" top="0.5118110236220472" bottom="0.35433070866141736" header="0.2755905511811024" footer="0.1968503937007874"/>
  <pageSetup fitToHeight="0" fitToWidth="0" horizontalDpi="600" verticalDpi="600" orientation="landscape" paperSize="9" scale="85" r:id="rId1"/>
  <rowBreaks count="1" manualBreakCount="1"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AU64"/>
  <sheetViews>
    <sheetView view="pageBreakPreview" zoomScale="85" zoomScaleSheetLayoutView="85" workbookViewId="0" topLeftCell="A1">
      <selection activeCell="AC14" sqref="AC14"/>
    </sheetView>
  </sheetViews>
  <sheetFormatPr defaultColWidth="9.140625" defaultRowHeight="16.5" customHeight="1"/>
  <cols>
    <col min="1" max="1" width="3.57421875" style="43" customWidth="1"/>
    <col min="2" max="3" width="13.421875" style="43" customWidth="1"/>
    <col min="4" max="4" width="3.00390625" style="43" bestFit="1" customWidth="1"/>
    <col min="5" max="35" width="3.140625" style="43" customWidth="1"/>
    <col min="36" max="36" width="7.421875" style="43" bestFit="1" customWidth="1"/>
    <col min="37" max="37" width="8.7109375" style="43" customWidth="1"/>
    <col min="38" max="38" width="9.00390625" style="43" bestFit="1" customWidth="1"/>
    <col min="39" max="43" width="9.00390625" style="43" customWidth="1"/>
    <col min="44" max="44" width="14.140625" style="43" bestFit="1" customWidth="1"/>
    <col min="45" max="16384" width="9.00390625" style="43" customWidth="1"/>
  </cols>
  <sheetData>
    <row r="1" ht="11.25" customHeight="1"/>
    <row r="2" spans="1:39" ht="23.25" customHeight="1">
      <c r="A2" s="117" t="s">
        <v>25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</row>
    <row r="4" s="44" customFormat="1" ht="16.5" customHeight="1">
      <c r="A4" s="44" t="s">
        <v>2</v>
      </c>
    </row>
    <row r="5" spans="16:37" s="44" customFormat="1" ht="16.5" customHeight="1" thickBot="1"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J5" s="45" t="s">
        <v>14</v>
      </c>
      <c r="AK5" s="45"/>
    </row>
    <row r="6" spans="1:47" s="44" customFormat="1" ht="21" customHeight="1">
      <c r="A6" s="101" t="s">
        <v>5</v>
      </c>
      <c r="B6" s="102"/>
      <c r="C6" s="103"/>
      <c r="D6" s="112" t="s">
        <v>83</v>
      </c>
      <c r="E6" s="113"/>
      <c r="F6" s="113"/>
      <c r="G6" s="113"/>
      <c r="H6" s="113"/>
      <c r="I6" s="113"/>
      <c r="J6" s="113"/>
      <c r="K6" s="113"/>
      <c r="L6" s="113"/>
      <c r="M6" s="113"/>
      <c r="N6" s="11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J6" s="45" t="s">
        <v>15</v>
      </c>
      <c r="AK6" s="45"/>
      <c r="AT6" s="69" t="s">
        <v>24</v>
      </c>
      <c r="AU6" s="69" t="s">
        <v>23</v>
      </c>
    </row>
    <row r="7" spans="1:47" s="44" customFormat="1" ht="21" customHeight="1">
      <c r="A7" s="104" t="s">
        <v>6</v>
      </c>
      <c r="B7" s="105"/>
      <c r="C7" s="106"/>
      <c r="D7" s="93"/>
      <c r="E7" s="94"/>
      <c r="F7" s="94"/>
      <c r="G7" s="94"/>
      <c r="H7" s="94"/>
      <c r="I7" s="94"/>
      <c r="J7" s="94"/>
      <c r="K7" s="94"/>
      <c r="L7" s="94"/>
      <c r="M7" s="94"/>
      <c r="N7" s="95"/>
      <c r="P7" s="115" t="str">
        <f>IF(OR(AND(D9="生活介護",AK62&gt;0),AND(D9="共同生活援助",AK62&gt;0)),"補助対象要件「行動」を確認して下さい","    ")</f>
        <v>    </v>
      </c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J7" s="45" t="s">
        <v>16</v>
      </c>
      <c r="AK7" s="45"/>
      <c r="AT7" s="70" t="s">
        <v>19</v>
      </c>
      <c r="AU7" s="71">
        <v>2000</v>
      </c>
    </row>
    <row r="8" spans="1:47" s="44" customFormat="1" ht="21" customHeight="1">
      <c r="A8" s="104" t="s">
        <v>7</v>
      </c>
      <c r="B8" s="105"/>
      <c r="C8" s="106"/>
      <c r="D8" s="93"/>
      <c r="E8" s="94"/>
      <c r="F8" s="94"/>
      <c r="G8" s="94"/>
      <c r="H8" s="94"/>
      <c r="I8" s="94"/>
      <c r="J8" s="94"/>
      <c r="K8" s="94"/>
      <c r="L8" s="94"/>
      <c r="M8" s="94"/>
      <c r="N8" s="9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J8" s="45" t="s">
        <v>17</v>
      </c>
      <c r="AK8" s="45"/>
      <c r="AT8" s="70" t="s">
        <v>20</v>
      </c>
      <c r="AU8" s="71">
        <v>1100</v>
      </c>
    </row>
    <row r="9" spans="1:47" s="44" customFormat="1" ht="21" customHeight="1" thickBot="1">
      <c r="A9" s="107" t="s">
        <v>8</v>
      </c>
      <c r="B9" s="108"/>
      <c r="C9" s="109"/>
      <c r="D9" s="96" t="s">
        <v>66</v>
      </c>
      <c r="E9" s="97"/>
      <c r="F9" s="97"/>
      <c r="G9" s="97"/>
      <c r="H9" s="97"/>
      <c r="I9" s="97"/>
      <c r="J9" s="97"/>
      <c r="K9" s="97"/>
      <c r="L9" s="97"/>
      <c r="M9" s="97"/>
      <c r="N9" s="98"/>
      <c r="AJ9" s="45" t="s">
        <v>18</v>
      </c>
      <c r="AK9" s="45"/>
      <c r="AT9" s="70" t="s">
        <v>21</v>
      </c>
      <c r="AU9" s="71">
        <v>1100</v>
      </c>
    </row>
    <row r="10" spans="1:47" s="46" customFormat="1" ht="16.5" customHeight="1">
      <c r="A10" s="118"/>
      <c r="B10" s="120" t="s">
        <v>0</v>
      </c>
      <c r="C10" s="87" t="s">
        <v>1</v>
      </c>
      <c r="D10" s="55" t="s">
        <v>3</v>
      </c>
      <c r="E10" s="56">
        <v>1</v>
      </c>
      <c r="F10" s="57">
        <v>2</v>
      </c>
      <c r="G10" s="58">
        <v>3</v>
      </c>
      <c r="H10" s="58">
        <v>4</v>
      </c>
      <c r="I10" s="58">
        <v>5</v>
      </c>
      <c r="J10" s="58">
        <v>6</v>
      </c>
      <c r="K10" s="58">
        <v>7</v>
      </c>
      <c r="L10" s="58">
        <v>8</v>
      </c>
      <c r="M10" s="58">
        <v>9</v>
      </c>
      <c r="N10" s="58">
        <v>10</v>
      </c>
      <c r="O10" s="59">
        <v>11</v>
      </c>
      <c r="P10" s="59">
        <v>12</v>
      </c>
      <c r="Q10" s="59">
        <v>13</v>
      </c>
      <c r="R10" s="59">
        <v>14</v>
      </c>
      <c r="S10" s="59">
        <v>15</v>
      </c>
      <c r="T10" s="59">
        <v>16</v>
      </c>
      <c r="U10" s="59">
        <v>17</v>
      </c>
      <c r="V10" s="59">
        <v>18</v>
      </c>
      <c r="W10" s="59">
        <v>19</v>
      </c>
      <c r="X10" s="59">
        <v>20</v>
      </c>
      <c r="Y10" s="59">
        <v>21</v>
      </c>
      <c r="Z10" s="59">
        <v>22</v>
      </c>
      <c r="AA10" s="59">
        <v>23</v>
      </c>
      <c r="AB10" s="59">
        <v>24</v>
      </c>
      <c r="AC10" s="59">
        <v>25</v>
      </c>
      <c r="AD10" s="59">
        <v>26</v>
      </c>
      <c r="AE10" s="59">
        <v>27</v>
      </c>
      <c r="AF10" s="59">
        <v>28</v>
      </c>
      <c r="AG10" s="59">
        <v>29</v>
      </c>
      <c r="AH10" s="59">
        <v>30</v>
      </c>
      <c r="AI10" s="59">
        <v>31</v>
      </c>
      <c r="AJ10" s="85" t="s">
        <v>10</v>
      </c>
      <c r="AK10" s="87" t="s">
        <v>11</v>
      </c>
      <c r="AL10" s="87" t="s">
        <v>13</v>
      </c>
      <c r="AM10" s="89" t="s">
        <v>12</v>
      </c>
      <c r="AT10" s="72" t="s">
        <v>22</v>
      </c>
      <c r="AU10" s="73">
        <v>500</v>
      </c>
    </row>
    <row r="11" spans="1:43" s="46" customFormat="1" ht="16.5" customHeight="1" thickBot="1">
      <c r="A11" s="119"/>
      <c r="B11" s="121"/>
      <c r="C11" s="88"/>
      <c r="D11" s="60" t="s">
        <v>4</v>
      </c>
      <c r="E11" s="64" t="s">
        <v>69</v>
      </c>
      <c r="F11" s="65" t="s">
        <v>70</v>
      </c>
      <c r="G11" s="66" t="s">
        <v>3</v>
      </c>
      <c r="H11" s="64" t="s">
        <v>71</v>
      </c>
      <c r="I11" s="64" t="s">
        <v>72</v>
      </c>
      <c r="J11" s="64" t="s">
        <v>73</v>
      </c>
      <c r="K11" s="64" t="s">
        <v>68</v>
      </c>
      <c r="L11" s="64" t="s">
        <v>69</v>
      </c>
      <c r="M11" s="65" t="s">
        <v>70</v>
      </c>
      <c r="N11" s="66" t="s">
        <v>3</v>
      </c>
      <c r="O11" s="64" t="s">
        <v>71</v>
      </c>
      <c r="P11" s="64" t="s">
        <v>72</v>
      </c>
      <c r="Q11" s="64" t="s">
        <v>73</v>
      </c>
      <c r="R11" s="64" t="s">
        <v>68</v>
      </c>
      <c r="S11" s="64" t="s">
        <v>69</v>
      </c>
      <c r="T11" s="65" t="s">
        <v>70</v>
      </c>
      <c r="U11" s="66" t="s">
        <v>3</v>
      </c>
      <c r="V11" s="64" t="s">
        <v>71</v>
      </c>
      <c r="W11" s="64" t="s">
        <v>72</v>
      </c>
      <c r="X11" s="64" t="s">
        <v>73</v>
      </c>
      <c r="Y11" s="64" t="s">
        <v>68</v>
      </c>
      <c r="Z11" s="64" t="s">
        <v>69</v>
      </c>
      <c r="AA11" s="65" t="s">
        <v>70</v>
      </c>
      <c r="AB11" s="66" t="s">
        <v>3</v>
      </c>
      <c r="AC11" s="64" t="s">
        <v>71</v>
      </c>
      <c r="AD11" s="64" t="s">
        <v>72</v>
      </c>
      <c r="AE11" s="64" t="s">
        <v>73</v>
      </c>
      <c r="AF11" s="64" t="s">
        <v>61</v>
      </c>
      <c r="AG11" s="64" t="s">
        <v>69</v>
      </c>
      <c r="AH11" s="65" t="s">
        <v>70</v>
      </c>
      <c r="AI11" s="66" t="s">
        <v>3</v>
      </c>
      <c r="AJ11" s="86"/>
      <c r="AK11" s="88"/>
      <c r="AL11" s="88"/>
      <c r="AM11" s="90"/>
      <c r="AN11" s="76" t="s">
        <v>19</v>
      </c>
      <c r="AO11" s="76" t="s">
        <v>20</v>
      </c>
      <c r="AP11" s="76" t="s">
        <v>21</v>
      </c>
      <c r="AQ11" s="76" t="s">
        <v>22</v>
      </c>
    </row>
    <row r="12" spans="1:43" s="50" customFormat="1" ht="17.25" customHeight="1">
      <c r="A12" s="47">
        <v>1</v>
      </c>
      <c r="B12" s="47"/>
      <c r="C12" s="110"/>
      <c r="D12" s="111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261"/>
      <c r="AJ12" s="61">
        <f>COUNTIF(E12:AI12,"○")</f>
        <v>0</v>
      </c>
      <c r="AK12" s="49"/>
      <c r="AL12" s="63">
        <f>IF(AK12="","",VLOOKUP(AK12,$AT$6:$AU$10,2,0))</f>
      </c>
      <c r="AM12" s="63">
        <f>IF(AL12="","",AJ12*AL12)</f>
      </c>
      <c r="AN12" s="50">
        <f>IF(AK12="要医療",$AJ$12,$AN$10)</f>
        <v>0</v>
      </c>
      <c r="AO12" s="50">
        <f>IF(AK12="重心",$AJ$12,$AN$10)</f>
        <v>0</v>
      </c>
      <c r="AP12" s="50">
        <f>IF(AK12="行動",$AJ$12,$AN$10)</f>
        <v>0</v>
      </c>
      <c r="AQ12" s="50">
        <f>IF(AK12="重度",$AJ$12,$AN$10)</f>
        <v>0</v>
      </c>
    </row>
    <row r="13" spans="1:43" s="50" customFormat="1" ht="17.25" customHeight="1">
      <c r="A13" s="51">
        <v>2</v>
      </c>
      <c r="B13" s="51"/>
      <c r="C13" s="99"/>
      <c r="D13" s="100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62">
        <f>COUNTIF(E13:AI13,"○")</f>
        <v>0</v>
      </c>
      <c r="AK13" s="49"/>
      <c r="AL13" s="63">
        <f>IF(AK13="","",VLOOKUP(AK13,$AT$6:$AU$10,2,0))</f>
      </c>
      <c r="AM13" s="63">
        <f>IF(AL13="","",AJ13*AL13)</f>
      </c>
      <c r="AN13" s="50">
        <f>IF(AK13="要医療",$AJ$13,$AN$10)</f>
        <v>0</v>
      </c>
      <c r="AO13" s="50">
        <f>IF(AK13="重心",$AJ$13,$AN$10)</f>
        <v>0</v>
      </c>
      <c r="AP13" s="50">
        <f>IF(AK13="行動",$AJ$13,$AN$10)</f>
        <v>0</v>
      </c>
      <c r="AQ13" s="50">
        <f>IF(AK13="重度",$AJ$13,$AN$10)</f>
        <v>0</v>
      </c>
    </row>
    <row r="14" spans="1:43" s="50" customFormat="1" ht="17.25" customHeight="1">
      <c r="A14" s="51">
        <v>3</v>
      </c>
      <c r="B14" s="51"/>
      <c r="C14" s="99"/>
      <c r="D14" s="100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62">
        <f aca="true" t="shared" si="0" ref="AJ14:AJ61">COUNTIF(E14:AI14,"○")</f>
        <v>0</v>
      </c>
      <c r="AK14" s="49"/>
      <c r="AL14" s="63">
        <f aca="true" t="shared" si="1" ref="AL14:AL61">IF(AK14="","",VLOOKUP(AK14,$AT$6:$AU$10,2,0))</f>
      </c>
      <c r="AM14" s="63">
        <f aca="true" t="shared" si="2" ref="AM14:AM61">IF(AL14="","",AJ14*AL14)</f>
      </c>
      <c r="AN14" s="50">
        <f>IF(AK14="要医療",$AJ$14,$AN$10)</f>
        <v>0</v>
      </c>
      <c r="AO14" s="50">
        <f>IF(AK14="重心",$AJ$14,$AN$10)</f>
        <v>0</v>
      </c>
      <c r="AP14" s="50">
        <f>IF(AK14="行動",$AJ$14,$AN$10)</f>
        <v>0</v>
      </c>
      <c r="AQ14" s="50">
        <f>IF(AK14="重度",$AJ$14,$AN$10)</f>
        <v>0</v>
      </c>
    </row>
    <row r="15" spans="1:43" s="50" customFormat="1" ht="17.25" customHeight="1">
      <c r="A15" s="51">
        <v>4</v>
      </c>
      <c r="B15" s="51"/>
      <c r="C15" s="99"/>
      <c r="D15" s="100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62">
        <f t="shared" si="0"/>
        <v>0</v>
      </c>
      <c r="AK15" s="49"/>
      <c r="AL15" s="63">
        <f t="shared" si="1"/>
      </c>
      <c r="AM15" s="63">
        <f t="shared" si="2"/>
      </c>
      <c r="AN15" s="50">
        <f>IF(AK15="要医療",$AJ$15,$AN$10)</f>
        <v>0</v>
      </c>
      <c r="AO15" s="50">
        <f>IF(AK15="重心",$AJ$15,$AN$10)</f>
        <v>0</v>
      </c>
      <c r="AP15" s="50">
        <f>IF(AK15="行動",$AJ$15,$AN$10)</f>
        <v>0</v>
      </c>
      <c r="AQ15" s="50">
        <f>IF(AK15="重度",$AJ$15,$AN$10)</f>
        <v>0</v>
      </c>
    </row>
    <row r="16" spans="1:43" s="50" customFormat="1" ht="17.25" customHeight="1">
      <c r="A16" s="51">
        <v>5</v>
      </c>
      <c r="B16" s="51"/>
      <c r="C16" s="99"/>
      <c r="D16" s="100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62">
        <f t="shared" si="0"/>
        <v>0</v>
      </c>
      <c r="AK16" s="49"/>
      <c r="AL16" s="63">
        <f t="shared" si="1"/>
      </c>
      <c r="AM16" s="63">
        <f t="shared" si="2"/>
      </c>
      <c r="AN16" s="50">
        <f>IF(AK16="要医療",$AJ$16,$AN$10)</f>
        <v>0</v>
      </c>
      <c r="AO16" s="50">
        <f>IF(AK16="重心",$AJ$16,$AN$10)</f>
        <v>0</v>
      </c>
      <c r="AP16" s="50">
        <f>IF(AK16="行動",$AJ$16,$AN$10)</f>
        <v>0</v>
      </c>
      <c r="AQ16" s="50">
        <f>IF(AK16="重度",$AJ$16,$AN$10)</f>
        <v>0</v>
      </c>
    </row>
    <row r="17" spans="1:43" s="50" customFormat="1" ht="17.25" customHeight="1">
      <c r="A17" s="51">
        <v>6</v>
      </c>
      <c r="B17" s="51"/>
      <c r="C17" s="99"/>
      <c r="D17" s="100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62">
        <f t="shared" si="0"/>
        <v>0</v>
      </c>
      <c r="AK17" s="49"/>
      <c r="AL17" s="63">
        <f t="shared" si="1"/>
      </c>
      <c r="AM17" s="63">
        <f t="shared" si="2"/>
      </c>
      <c r="AN17" s="50">
        <f>IF(AK17="要医療",$AJ$17,$AN$10)</f>
        <v>0</v>
      </c>
      <c r="AO17" s="50">
        <f>IF(AK17="重心",$AJ$17,$AN$10)</f>
        <v>0</v>
      </c>
      <c r="AP17" s="50">
        <f>IF(AK17="行動",$AJ$17,$AN$10)</f>
        <v>0</v>
      </c>
      <c r="AQ17" s="50">
        <f>IF(AK17="重度",$AJ$17,$AN$10)</f>
        <v>0</v>
      </c>
    </row>
    <row r="18" spans="1:43" s="50" customFormat="1" ht="17.25" customHeight="1">
      <c r="A18" s="51">
        <v>7</v>
      </c>
      <c r="B18" s="51"/>
      <c r="C18" s="99"/>
      <c r="D18" s="100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62">
        <f t="shared" si="0"/>
        <v>0</v>
      </c>
      <c r="AK18" s="49"/>
      <c r="AL18" s="63">
        <f t="shared" si="1"/>
      </c>
      <c r="AM18" s="63">
        <f t="shared" si="2"/>
      </c>
      <c r="AN18" s="50">
        <f>IF(AK18="要医療",$AJ$18,$AN$10)</f>
        <v>0</v>
      </c>
      <c r="AO18" s="50">
        <f>IF(AK18="重心",$AJ$18,$AN$10)</f>
        <v>0</v>
      </c>
      <c r="AP18" s="50">
        <f>IF(AK18="行動",$AJ$18,$AN$10)</f>
        <v>0</v>
      </c>
      <c r="AQ18" s="50">
        <f>IF(AK18="重度",$AJ$18,$AN$10)</f>
        <v>0</v>
      </c>
    </row>
    <row r="19" spans="1:43" s="50" customFormat="1" ht="17.25" customHeight="1">
      <c r="A19" s="51">
        <v>8</v>
      </c>
      <c r="B19" s="51"/>
      <c r="C19" s="99"/>
      <c r="D19" s="100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62">
        <f t="shared" si="0"/>
        <v>0</v>
      </c>
      <c r="AK19" s="49"/>
      <c r="AL19" s="63">
        <f t="shared" si="1"/>
      </c>
      <c r="AM19" s="63">
        <f t="shared" si="2"/>
      </c>
      <c r="AN19" s="50">
        <f>IF(AK19="要医療",$AJ$19,$AN$10)</f>
        <v>0</v>
      </c>
      <c r="AO19" s="50">
        <f>IF(AK19="重心",$AJ$19,$AN$10)</f>
        <v>0</v>
      </c>
      <c r="AP19" s="50">
        <f>IF(AK19="行動",$AJ$19,$AN$10)</f>
        <v>0</v>
      </c>
      <c r="AQ19" s="50">
        <f>IF(AK19="重度",$AJ$19,$AN$10)</f>
        <v>0</v>
      </c>
    </row>
    <row r="20" spans="1:43" s="50" customFormat="1" ht="17.25" customHeight="1">
      <c r="A20" s="51">
        <v>9</v>
      </c>
      <c r="B20" s="51"/>
      <c r="C20" s="99"/>
      <c r="D20" s="100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62">
        <f t="shared" si="0"/>
        <v>0</v>
      </c>
      <c r="AK20" s="49"/>
      <c r="AL20" s="63">
        <f t="shared" si="1"/>
      </c>
      <c r="AM20" s="63">
        <f t="shared" si="2"/>
      </c>
      <c r="AN20" s="50">
        <f>IF(AK20="要医療",$AJ$20,$AN$10)</f>
        <v>0</v>
      </c>
      <c r="AO20" s="50">
        <f>IF(AK20="重心",$AJ$20,$AN$10)</f>
        <v>0</v>
      </c>
      <c r="AP20" s="50">
        <f>IF(AK20="行動",$AJ$20,$AN$10)</f>
        <v>0</v>
      </c>
      <c r="AQ20" s="50">
        <f>IF(AK20="重度",$AJ$20,$AN$10)</f>
        <v>0</v>
      </c>
    </row>
    <row r="21" spans="1:43" s="50" customFormat="1" ht="17.25" customHeight="1">
      <c r="A21" s="51">
        <v>10</v>
      </c>
      <c r="B21" s="51"/>
      <c r="C21" s="99"/>
      <c r="D21" s="100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62">
        <f t="shared" si="0"/>
        <v>0</v>
      </c>
      <c r="AK21" s="49"/>
      <c r="AL21" s="63">
        <f t="shared" si="1"/>
      </c>
      <c r="AM21" s="63">
        <f t="shared" si="2"/>
      </c>
      <c r="AN21" s="50">
        <f>IF(AK21="要医療",$AJ$21,$AN$10)</f>
        <v>0</v>
      </c>
      <c r="AO21" s="50">
        <f>IF(AK21="重心",$AJ$21,$AN$10)</f>
        <v>0</v>
      </c>
      <c r="AP21" s="50">
        <f>IF(AK21="行動",$AJ$21,$AN$10)</f>
        <v>0</v>
      </c>
      <c r="AQ21" s="50">
        <f>IF(AK21="重度",$AJ$21,$AN$10)</f>
        <v>0</v>
      </c>
    </row>
    <row r="22" spans="1:43" s="50" customFormat="1" ht="17.25" customHeight="1">
      <c r="A22" s="51">
        <v>11</v>
      </c>
      <c r="B22" s="51"/>
      <c r="C22" s="99"/>
      <c r="D22" s="100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62">
        <f t="shared" si="0"/>
        <v>0</v>
      </c>
      <c r="AK22" s="49"/>
      <c r="AL22" s="63">
        <f t="shared" si="1"/>
      </c>
      <c r="AM22" s="63">
        <f t="shared" si="2"/>
      </c>
      <c r="AN22" s="50">
        <f>IF(AK22="要医療",$AJ$22,$AN$10)</f>
        <v>0</v>
      </c>
      <c r="AO22" s="50">
        <f>IF(AK22="重心",$AJ$22,$AN$10)</f>
        <v>0</v>
      </c>
      <c r="AP22" s="50">
        <f>IF(AK22="行動",$AJ$22,$AN$10)</f>
        <v>0</v>
      </c>
      <c r="AQ22" s="50">
        <f>IF(AK22="重度",$AJ$22,$AN$10)</f>
        <v>0</v>
      </c>
    </row>
    <row r="23" spans="1:43" s="50" customFormat="1" ht="17.25" customHeight="1">
      <c r="A23" s="51">
        <v>12</v>
      </c>
      <c r="B23" s="51"/>
      <c r="C23" s="99"/>
      <c r="D23" s="100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62">
        <f t="shared" si="0"/>
        <v>0</v>
      </c>
      <c r="AK23" s="49"/>
      <c r="AL23" s="63">
        <f t="shared" si="1"/>
      </c>
      <c r="AM23" s="63">
        <f t="shared" si="2"/>
      </c>
      <c r="AN23" s="50">
        <f>IF(AK23="要医療",$AJ$23,$AN$10)</f>
        <v>0</v>
      </c>
      <c r="AO23" s="50">
        <f>IF(AK23="重心",$AJ$23,$AN$10)</f>
        <v>0</v>
      </c>
      <c r="AP23" s="50">
        <f>IF(AK23="行動",$AJ$23,$AN$10)</f>
        <v>0</v>
      </c>
      <c r="AQ23" s="50">
        <f>IF(AK23="重度",$AJ$23,$AN$10)</f>
        <v>0</v>
      </c>
    </row>
    <row r="24" spans="1:43" s="50" customFormat="1" ht="17.25" customHeight="1">
      <c r="A24" s="51">
        <v>13</v>
      </c>
      <c r="B24" s="51"/>
      <c r="C24" s="99"/>
      <c r="D24" s="100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62">
        <f t="shared" si="0"/>
        <v>0</v>
      </c>
      <c r="AK24" s="49"/>
      <c r="AL24" s="63">
        <f t="shared" si="1"/>
      </c>
      <c r="AM24" s="63">
        <f t="shared" si="2"/>
      </c>
      <c r="AN24" s="50">
        <f>IF(AK24="要医療",$AJ$24,$AN$10)</f>
        <v>0</v>
      </c>
      <c r="AO24" s="50">
        <f>IF(AK24="重心",$AJ$24,$AN$10)</f>
        <v>0</v>
      </c>
      <c r="AP24" s="50">
        <f>IF(AK24="行動",$AJ$24,$AN$10)</f>
        <v>0</v>
      </c>
      <c r="AQ24" s="50">
        <f>IF(AK24="重度",$AJ$24,$AN$10)</f>
        <v>0</v>
      </c>
    </row>
    <row r="25" spans="1:43" s="50" customFormat="1" ht="17.25" customHeight="1">
      <c r="A25" s="51">
        <v>14</v>
      </c>
      <c r="B25" s="51"/>
      <c r="C25" s="99"/>
      <c r="D25" s="100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62">
        <f t="shared" si="0"/>
        <v>0</v>
      </c>
      <c r="AK25" s="49"/>
      <c r="AL25" s="63">
        <f t="shared" si="1"/>
      </c>
      <c r="AM25" s="63">
        <f t="shared" si="2"/>
      </c>
      <c r="AN25" s="50">
        <f>IF(AK25="要医療",$AJ$25,$AN$10)</f>
        <v>0</v>
      </c>
      <c r="AO25" s="50">
        <f>IF(AK25="重心",$AJ$25,$AN$10)</f>
        <v>0</v>
      </c>
      <c r="AP25" s="50">
        <f>IF(AK25="行動",$AJ$25,$AN$10)</f>
        <v>0</v>
      </c>
      <c r="AQ25" s="50">
        <f>IF(AK25="重度",$AJ$25,$AN$10)</f>
        <v>0</v>
      </c>
    </row>
    <row r="26" spans="1:43" s="50" customFormat="1" ht="17.25" customHeight="1">
      <c r="A26" s="51">
        <v>15</v>
      </c>
      <c r="B26" s="51"/>
      <c r="C26" s="99"/>
      <c r="D26" s="100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62">
        <f t="shared" si="0"/>
        <v>0</v>
      </c>
      <c r="AK26" s="49"/>
      <c r="AL26" s="63">
        <f t="shared" si="1"/>
      </c>
      <c r="AM26" s="63">
        <f t="shared" si="2"/>
      </c>
      <c r="AN26" s="50">
        <f>IF(AK26="要医療",$AJ$26,$AN$10)</f>
        <v>0</v>
      </c>
      <c r="AO26" s="50">
        <f>IF(AK26="重心",$AJ$26,$AN$10)</f>
        <v>0</v>
      </c>
      <c r="AP26" s="50">
        <f>IF(AK26="行動",$AJ$26,$AN$10)</f>
        <v>0</v>
      </c>
      <c r="AQ26" s="50">
        <f>IF(AK26="重度",$AJ$26,$AN$10)</f>
        <v>0</v>
      </c>
    </row>
    <row r="27" spans="1:43" s="50" customFormat="1" ht="17.25" customHeight="1">
      <c r="A27" s="51">
        <v>16</v>
      </c>
      <c r="B27" s="51"/>
      <c r="C27" s="99"/>
      <c r="D27" s="100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62">
        <f t="shared" si="0"/>
        <v>0</v>
      </c>
      <c r="AK27" s="49"/>
      <c r="AL27" s="63">
        <f t="shared" si="1"/>
      </c>
      <c r="AM27" s="63">
        <f t="shared" si="2"/>
      </c>
      <c r="AN27" s="50">
        <f>IF(AK27="要医療",$AJ$27,$AN$10)</f>
        <v>0</v>
      </c>
      <c r="AO27" s="50">
        <f>IF(AK27="重心",$AJ$27,$AN$10)</f>
        <v>0</v>
      </c>
      <c r="AP27" s="50">
        <f>IF(AK27="行動",$AJ$27,$AN$10)</f>
        <v>0</v>
      </c>
      <c r="AQ27" s="50">
        <f>IF(AK27="重度",$AJ$27,$AN$10)</f>
        <v>0</v>
      </c>
    </row>
    <row r="28" spans="1:43" s="50" customFormat="1" ht="17.25" customHeight="1">
      <c r="A28" s="51">
        <v>17</v>
      </c>
      <c r="B28" s="51"/>
      <c r="C28" s="99"/>
      <c r="D28" s="100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62">
        <f t="shared" si="0"/>
        <v>0</v>
      </c>
      <c r="AK28" s="49"/>
      <c r="AL28" s="63">
        <f t="shared" si="1"/>
      </c>
      <c r="AM28" s="63">
        <f t="shared" si="2"/>
      </c>
      <c r="AN28" s="50">
        <f>IF(AK28="要医療",$AJ$28,$AN$10)</f>
        <v>0</v>
      </c>
      <c r="AO28" s="50">
        <f>IF(AK28="重心",$AJ$28,$AN$10)</f>
        <v>0</v>
      </c>
      <c r="AP28" s="50">
        <f>IF(AK28="行動",$AJ$28,$AN$10)</f>
        <v>0</v>
      </c>
      <c r="AQ28" s="50">
        <f>IF(AK28="重度",$AJ$28,$AN$10)</f>
        <v>0</v>
      </c>
    </row>
    <row r="29" spans="1:43" s="50" customFormat="1" ht="17.25" customHeight="1">
      <c r="A29" s="51">
        <v>18</v>
      </c>
      <c r="B29" s="51"/>
      <c r="C29" s="99"/>
      <c r="D29" s="100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62">
        <f t="shared" si="0"/>
        <v>0</v>
      </c>
      <c r="AK29" s="49"/>
      <c r="AL29" s="63">
        <f t="shared" si="1"/>
      </c>
      <c r="AM29" s="63">
        <f t="shared" si="2"/>
      </c>
      <c r="AN29" s="50">
        <f>IF(AK29="要医療",$AJ$29,$AN$10)</f>
        <v>0</v>
      </c>
      <c r="AO29" s="50">
        <f>IF(AK29="重心",$AJ$29,$AN$10)</f>
        <v>0</v>
      </c>
      <c r="AP29" s="50">
        <f>IF(AK29="行動",$AJ$29,$AN$10)</f>
        <v>0</v>
      </c>
      <c r="AQ29" s="50">
        <f>IF(AK29="重度",$AJ$29,$AN$10)</f>
        <v>0</v>
      </c>
    </row>
    <row r="30" spans="1:43" s="50" customFormat="1" ht="17.25" customHeight="1">
      <c r="A30" s="51">
        <v>19</v>
      </c>
      <c r="B30" s="51"/>
      <c r="C30" s="99"/>
      <c r="D30" s="100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62">
        <f t="shared" si="0"/>
        <v>0</v>
      </c>
      <c r="AK30" s="49"/>
      <c r="AL30" s="63">
        <f t="shared" si="1"/>
      </c>
      <c r="AM30" s="63">
        <f t="shared" si="2"/>
      </c>
      <c r="AN30" s="50">
        <f>IF(AK30="要医療",$AJ$30,$AN$10)</f>
        <v>0</v>
      </c>
      <c r="AO30" s="50">
        <f>IF(AK30="重心",$AJ$30,$AN$10)</f>
        <v>0</v>
      </c>
      <c r="AP30" s="50">
        <f>IF(AK30="行動",$AJ$30,$AN$10)</f>
        <v>0</v>
      </c>
      <c r="AQ30" s="50">
        <f>IF(AK30="重度",$AJ$30,$AN$10)</f>
        <v>0</v>
      </c>
    </row>
    <row r="31" spans="1:43" s="50" customFormat="1" ht="17.25" customHeight="1">
      <c r="A31" s="51">
        <v>20</v>
      </c>
      <c r="B31" s="51"/>
      <c r="C31" s="99"/>
      <c r="D31" s="100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62">
        <f t="shared" si="0"/>
        <v>0</v>
      </c>
      <c r="AK31" s="49"/>
      <c r="AL31" s="63">
        <f t="shared" si="1"/>
      </c>
      <c r="AM31" s="63">
        <f t="shared" si="2"/>
      </c>
      <c r="AN31" s="50">
        <f>IF(AK31="要医療",$AJ$31,$AN$10)</f>
        <v>0</v>
      </c>
      <c r="AO31" s="50">
        <f>IF(AK31="重心",$AJ$31,$AN$10)</f>
        <v>0</v>
      </c>
      <c r="AP31" s="50">
        <f>IF(AK31="行動",$AJ$31,$AN$10)</f>
        <v>0</v>
      </c>
      <c r="AQ31" s="50">
        <f>IF(AK31="重度",$AJ$31,$AN$10)</f>
        <v>0</v>
      </c>
    </row>
    <row r="32" spans="1:43" s="50" customFormat="1" ht="17.25" customHeight="1">
      <c r="A32" s="51">
        <v>21</v>
      </c>
      <c r="B32" s="51"/>
      <c r="C32" s="99"/>
      <c r="D32" s="100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62">
        <f t="shared" si="0"/>
        <v>0</v>
      </c>
      <c r="AK32" s="49"/>
      <c r="AL32" s="63">
        <f t="shared" si="1"/>
      </c>
      <c r="AM32" s="63">
        <f t="shared" si="2"/>
      </c>
      <c r="AN32" s="50">
        <f>IF(AK32="要医療",$AJ$32,$AN$10)</f>
        <v>0</v>
      </c>
      <c r="AO32" s="50">
        <f>IF(AK32="重心",$AJ$32,$AN$10)</f>
        <v>0</v>
      </c>
      <c r="AP32" s="50">
        <f>IF(AK32="行動",$AJ$32,$AN$10)</f>
        <v>0</v>
      </c>
      <c r="AQ32" s="50">
        <f>IF(AK32="重度",$AJ$32,$AN$10)</f>
        <v>0</v>
      </c>
    </row>
    <row r="33" spans="1:43" s="50" customFormat="1" ht="17.25" customHeight="1">
      <c r="A33" s="51">
        <v>22</v>
      </c>
      <c r="B33" s="51"/>
      <c r="C33" s="99"/>
      <c r="D33" s="100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62">
        <f t="shared" si="0"/>
        <v>0</v>
      </c>
      <c r="AK33" s="49"/>
      <c r="AL33" s="63">
        <f t="shared" si="1"/>
      </c>
      <c r="AM33" s="63">
        <f t="shared" si="2"/>
      </c>
      <c r="AN33" s="50">
        <f>IF(AK33="要医療",$AJ$33,$AN$10)</f>
        <v>0</v>
      </c>
      <c r="AO33" s="50">
        <f>IF(AK33="重心",$AJ$33,$AN$10)</f>
        <v>0</v>
      </c>
      <c r="AP33" s="50">
        <f>IF(AK33="行動",$AJ$33,$AN$10)</f>
        <v>0</v>
      </c>
      <c r="AQ33" s="50">
        <f>IF(AK33="重度",$AJ$33,$AN$10)</f>
        <v>0</v>
      </c>
    </row>
    <row r="34" spans="1:43" s="50" customFormat="1" ht="17.25" customHeight="1">
      <c r="A34" s="51">
        <v>23</v>
      </c>
      <c r="B34" s="51"/>
      <c r="C34" s="99"/>
      <c r="D34" s="100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62">
        <f t="shared" si="0"/>
        <v>0</v>
      </c>
      <c r="AK34" s="49"/>
      <c r="AL34" s="63">
        <f t="shared" si="1"/>
      </c>
      <c r="AM34" s="63">
        <f t="shared" si="2"/>
      </c>
      <c r="AN34" s="50">
        <f>IF(AK34="要医療",$AJ$34,$AN$10)</f>
        <v>0</v>
      </c>
      <c r="AO34" s="50">
        <f>IF(AK34="重心",$AJ$34,$AN$10)</f>
        <v>0</v>
      </c>
      <c r="AP34" s="50">
        <f>IF(AK34="行動",$AJ$34,$AN$10)</f>
        <v>0</v>
      </c>
      <c r="AQ34" s="50">
        <f>IF(AK34="重度",$AJ$34,$AN$10)</f>
        <v>0</v>
      </c>
    </row>
    <row r="35" spans="1:43" s="50" customFormat="1" ht="17.25" customHeight="1">
      <c r="A35" s="51">
        <v>24</v>
      </c>
      <c r="B35" s="51"/>
      <c r="C35" s="99"/>
      <c r="D35" s="100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62">
        <f t="shared" si="0"/>
        <v>0</v>
      </c>
      <c r="AK35" s="49"/>
      <c r="AL35" s="63">
        <f t="shared" si="1"/>
      </c>
      <c r="AM35" s="63">
        <f t="shared" si="2"/>
      </c>
      <c r="AN35" s="50">
        <f>IF(AK35="要医療",$AJ$35,$AN$10)</f>
        <v>0</v>
      </c>
      <c r="AO35" s="50">
        <f>IF(AK35="重心",$AJ$35,$AN$10)</f>
        <v>0</v>
      </c>
      <c r="AP35" s="50">
        <f>IF(AK35="行動",$AJ$35,$AN$10)</f>
        <v>0</v>
      </c>
      <c r="AQ35" s="50">
        <f>IF(AK35="重度",$AJ$35,$AN$10)</f>
        <v>0</v>
      </c>
    </row>
    <row r="36" spans="1:43" s="50" customFormat="1" ht="17.25" customHeight="1">
      <c r="A36" s="51">
        <v>25</v>
      </c>
      <c r="B36" s="51"/>
      <c r="C36" s="99"/>
      <c r="D36" s="100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62">
        <f t="shared" si="0"/>
        <v>0</v>
      </c>
      <c r="AK36" s="49"/>
      <c r="AL36" s="63">
        <f t="shared" si="1"/>
      </c>
      <c r="AM36" s="63">
        <f t="shared" si="2"/>
      </c>
      <c r="AN36" s="50">
        <f>IF(AK36="要医療",$AJ$36,$AN$10)</f>
        <v>0</v>
      </c>
      <c r="AO36" s="50">
        <f>IF(AK36="重心",$AJ$36,$AN$10)</f>
        <v>0</v>
      </c>
      <c r="AP36" s="50">
        <f>IF(AK36="行動",$AJ$36,$AN$10)</f>
        <v>0</v>
      </c>
      <c r="AQ36" s="50">
        <f>IF(AK36="重度",$AJ$36,$AN$10)</f>
        <v>0</v>
      </c>
    </row>
    <row r="37" spans="1:43" s="50" customFormat="1" ht="17.25" customHeight="1">
      <c r="A37" s="51">
        <v>26</v>
      </c>
      <c r="B37" s="51"/>
      <c r="C37" s="99"/>
      <c r="D37" s="100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62">
        <f t="shared" si="0"/>
        <v>0</v>
      </c>
      <c r="AK37" s="49"/>
      <c r="AL37" s="63">
        <f t="shared" si="1"/>
      </c>
      <c r="AM37" s="63">
        <f t="shared" si="2"/>
      </c>
      <c r="AN37" s="50">
        <f>IF(AK37="要医療",$AJ$37,$AN$10)</f>
        <v>0</v>
      </c>
      <c r="AO37" s="50">
        <f>IF(AK37="重心",$AJ$37,$AN$10)</f>
        <v>0</v>
      </c>
      <c r="AP37" s="50">
        <f>IF(AK37="行動",$AJ$37,$AN$10)</f>
        <v>0</v>
      </c>
      <c r="AQ37" s="50">
        <f>IF(AK37="重度",$AJ$37,$AN$10)</f>
        <v>0</v>
      </c>
    </row>
    <row r="38" spans="1:43" s="50" customFormat="1" ht="17.25" customHeight="1">
      <c r="A38" s="51">
        <v>27</v>
      </c>
      <c r="B38" s="51"/>
      <c r="C38" s="99"/>
      <c r="D38" s="100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62">
        <f t="shared" si="0"/>
        <v>0</v>
      </c>
      <c r="AK38" s="49"/>
      <c r="AL38" s="63">
        <f t="shared" si="1"/>
      </c>
      <c r="AM38" s="63">
        <f t="shared" si="2"/>
      </c>
      <c r="AN38" s="50">
        <f>IF(AK38="要医療",$AJ$38,$AN$10)</f>
        <v>0</v>
      </c>
      <c r="AO38" s="50">
        <f>IF(AK38="重心",$AJ$38,$AN$10)</f>
        <v>0</v>
      </c>
      <c r="AP38" s="50">
        <f>IF(AK38="行動",$AJ$38,$AN$10)</f>
        <v>0</v>
      </c>
      <c r="AQ38" s="50">
        <f>IF(AK38="重度",$AJ$38,$AN$10)</f>
        <v>0</v>
      </c>
    </row>
    <row r="39" spans="1:43" s="50" customFormat="1" ht="17.25" customHeight="1">
      <c r="A39" s="51">
        <v>28</v>
      </c>
      <c r="B39" s="51"/>
      <c r="C39" s="99"/>
      <c r="D39" s="100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62">
        <f t="shared" si="0"/>
        <v>0</v>
      </c>
      <c r="AK39" s="49"/>
      <c r="AL39" s="63">
        <f t="shared" si="1"/>
      </c>
      <c r="AM39" s="63">
        <f t="shared" si="2"/>
      </c>
      <c r="AN39" s="50">
        <f>IF(AK39="要医療",$AJ$39,$AN$10)</f>
        <v>0</v>
      </c>
      <c r="AO39" s="50">
        <f>IF(AK39="重心",$AJ$39,$AN$10)</f>
        <v>0</v>
      </c>
      <c r="AP39" s="50">
        <f>IF(AK39="行動",$AJ$39,$AN$10)</f>
        <v>0</v>
      </c>
      <c r="AQ39" s="50">
        <f>IF(AK39="重度",$AJ$39,$AN$10)</f>
        <v>0</v>
      </c>
    </row>
    <row r="40" spans="1:43" s="50" customFormat="1" ht="17.25" customHeight="1">
      <c r="A40" s="51">
        <v>29</v>
      </c>
      <c r="B40" s="51"/>
      <c r="C40" s="99"/>
      <c r="D40" s="100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62">
        <f t="shared" si="0"/>
        <v>0</v>
      </c>
      <c r="AK40" s="49"/>
      <c r="AL40" s="63">
        <f t="shared" si="1"/>
      </c>
      <c r="AM40" s="63">
        <f t="shared" si="2"/>
      </c>
      <c r="AN40" s="50">
        <f>IF(AK40="要医療",$AJ$40,$AN$10)</f>
        <v>0</v>
      </c>
      <c r="AO40" s="50">
        <f>IF(AK40="重心",$AJ$40,$AN$10)</f>
        <v>0</v>
      </c>
      <c r="AP40" s="50">
        <f>IF(AK40="行動",$AJ$40,$AN$10)</f>
        <v>0</v>
      </c>
      <c r="AQ40" s="50">
        <f>IF(AK40="重度",$AJ$40,$AN$10)</f>
        <v>0</v>
      </c>
    </row>
    <row r="41" spans="1:43" s="50" customFormat="1" ht="17.25" customHeight="1">
      <c r="A41" s="51">
        <v>30</v>
      </c>
      <c r="B41" s="51"/>
      <c r="C41" s="99"/>
      <c r="D41" s="100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62">
        <f t="shared" si="0"/>
        <v>0</v>
      </c>
      <c r="AK41" s="49"/>
      <c r="AL41" s="63">
        <f t="shared" si="1"/>
      </c>
      <c r="AM41" s="63">
        <f t="shared" si="2"/>
      </c>
      <c r="AN41" s="50">
        <f>IF(AK41="要医療",$AJ$41,$AN$10)</f>
        <v>0</v>
      </c>
      <c r="AO41" s="50">
        <f>IF(AK41="重心",$AJ$41,$AN$10)</f>
        <v>0</v>
      </c>
      <c r="AP41" s="50">
        <f>IF(AK41="行動",$AJ$41,$AN$10)</f>
        <v>0</v>
      </c>
      <c r="AQ41" s="50">
        <f>IF(AK41="重度",$AJ$41,$AN$10)</f>
        <v>0</v>
      </c>
    </row>
    <row r="42" spans="1:43" s="50" customFormat="1" ht="17.25" customHeight="1">
      <c r="A42" s="51">
        <v>31</v>
      </c>
      <c r="B42" s="51"/>
      <c r="C42" s="99"/>
      <c r="D42" s="100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62">
        <f t="shared" si="0"/>
        <v>0</v>
      </c>
      <c r="AK42" s="49"/>
      <c r="AL42" s="63">
        <f t="shared" si="1"/>
      </c>
      <c r="AM42" s="63">
        <f t="shared" si="2"/>
      </c>
      <c r="AN42" s="50">
        <f>IF(AK42="要医療",$AJ$42,$AN$10)</f>
        <v>0</v>
      </c>
      <c r="AO42" s="50">
        <f>IF(AK42="重心",$AJ$42,$AN$10)</f>
        <v>0</v>
      </c>
      <c r="AP42" s="50">
        <f>IF(AK42="行動",$AJ$42,$AN$10)</f>
        <v>0</v>
      </c>
      <c r="AQ42" s="50">
        <f>IF(AK42="重度",$AJ$42,$AN$10)</f>
        <v>0</v>
      </c>
    </row>
    <row r="43" spans="1:43" s="50" customFormat="1" ht="17.25" customHeight="1">
      <c r="A43" s="51">
        <v>32</v>
      </c>
      <c r="B43" s="51"/>
      <c r="C43" s="99"/>
      <c r="D43" s="100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62">
        <f t="shared" si="0"/>
        <v>0</v>
      </c>
      <c r="AK43" s="49"/>
      <c r="AL43" s="63">
        <f t="shared" si="1"/>
      </c>
      <c r="AM43" s="63">
        <f t="shared" si="2"/>
      </c>
      <c r="AN43" s="50">
        <f>IF(AK43="要医療",$AJ$43,$AN$10)</f>
        <v>0</v>
      </c>
      <c r="AO43" s="50">
        <f>IF(AK43="重心",$AJ$43,$AN$10)</f>
        <v>0</v>
      </c>
      <c r="AP43" s="50">
        <f>IF(AK43="行動",$AJ$43,$AN$10)</f>
        <v>0</v>
      </c>
      <c r="AQ43" s="50">
        <f>IF(AK43="重度",$AJ$43,$AN$10)</f>
        <v>0</v>
      </c>
    </row>
    <row r="44" spans="1:43" s="50" customFormat="1" ht="17.25" customHeight="1">
      <c r="A44" s="51">
        <v>33</v>
      </c>
      <c r="B44" s="51"/>
      <c r="C44" s="99"/>
      <c r="D44" s="100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62">
        <f t="shared" si="0"/>
        <v>0</v>
      </c>
      <c r="AK44" s="49"/>
      <c r="AL44" s="63">
        <f t="shared" si="1"/>
      </c>
      <c r="AM44" s="63">
        <f t="shared" si="2"/>
      </c>
      <c r="AN44" s="50">
        <f>IF(AK44="要医療",$AJ$44,$AN$10)</f>
        <v>0</v>
      </c>
      <c r="AO44" s="50">
        <f>IF(AK44="重心",$AJ$44,$AN$10)</f>
        <v>0</v>
      </c>
      <c r="AP44" s="50">
        <f>IF(AK44="行動",$AJ$44,$AN$10)</f>
        <v>0</v>
      </c>
      <c r="AQ44" s="50">
        <f>IF(AK44="重度",$AJ$44,$AN$10)</f>
        <v>0</v>
      </c>
    </row>
    <row r="45" spans="1:43" s="50" customFormat="1" ht="17.25" customHeight="1">
      <c r="A45" s="51">
        <v>34</v>
      </c>
      <c r="B45" s="51"/>
      <c r="C45" s="99"/>
      <c r="D45" s="100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62">
        <f t="shared" si="0"/>
        <v>0</v>
      </c>
      <c r="AK45" s="49"/>
      <c r="AL45" s="63">
        <f t="shared" si="1"/>
      </c>
      <c r="AM45" s="63">
        <f t="shared" si="2"/>
      </c>
      <c r="AN45" s="50">
        <f>IF(AK45="要医療",$AJ$45,$AN$10)</f>
        <v>0</v>
      </c>
      <c r="AO45" s="50">
        <f>IF(AK45="重心",$AJ$45,$AN$10)</f>
        <v>0</v>
      </c>
      <c r="AP45" s="50">
        <f>IF(AK45="行動",$AJ$45,$AN$10)</f>
        <v>0</v>
      </c>
      <c r="AQ45" s="50">
        <f>IF(AK45="重度",$AJ$45,$AN$10)</f>
        <v>0</v>
      </c>
    </row>
    <row r="46" spans="1:43" s="50" customFormat="1" ht="17.25" customHeight="1">
      <c r="A46" s="51">
        <v>35</v>
      </c>
      <c r="B46" s="51"/>
      <c r="C46" s="99"/>
      <c r="D46" s="100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62">
        <f t="shared" si="0"/>
        <v>0</v>
      </c>
      <c r="AK46" s="49"/>
      <c r="AL46" s="63">
        <f t="shared" si="1"/>
      </c>
      <c r="AM46" s="63">
        <f t="shared" si="2"/>
      </c>
      <c r="AN46" s="50">
        <f>IF(AK46="要医療",$AJ$46,$AN$10)</f>
        <v>0</v>
      </c>
      <c r="AO46" s="50">
        <f>IF(AK46="重心",$AJ$46,$AN$10)</f>
        <v>0</v>
      </c>
      <c r="AP46" s="50">
        <f>IF(AK46="行動",$AJ$46,$AN$10)</f>
        <v>0</v>
      </c>
      <c r="AQ46" s="50">
        <f>IF(AK46="重度",$AJ$46,$AN$10)</f>
        <v>0</v>
      </c>
    </row>
    <row r="47" spans="1:43" s="50" customFormat="1" ht="17.25" customHeight="1">
      <c r="A47" s="51">
        <v>36</v>
      </c>
      <c r="B47" s="51"/>
      <c r="C47" s="99"/>
      <c r="D47" s="100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62">
        <f t="shared" si="0"/>
        <v>0</v>
      </c>
      <c r="AK47" s="49"/>
      <c r="AL47" s="63">
        <f t="shared" si="1"/>
      </c>
      <c r="AM47" s="63">
        <f t="shared" si="2"/>
      </c>
      <c r="AN47" s="50">
        <f>IF(AK47="要医療",$AJ$47,$AN$10)</f>
        <v>0</v>
      </c>
      <c r="AO47" s="50">
        <f>IF(AK47="重心",$AJ$47,$AN$10)</f>
        <v>0</v>
      </c>
      <c r="AP47" s="50">
        <f>IF(AK47="行動",$AJ$47,$AN$10)</f>
        <v>0</v>
      </c>
      <c r="AQ47" s="50">
        <f>IF(AK47="重度",$AJ$47,$AN$10)</f>
        <v>0</v>
      </c>
    </row>
    <row r="48" spans="1:43" s="50" customFormat="1" ht="17.25" customHeight="1">
      <c r="A48" s="51">
        <v>37</v>
      </c>
      <c r="B48" s="51"/>
      <c r="C48" s="99"/>
      <c r="D48" s="100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62">
        <f t="shared" si="0"/>
        <v>0</v>
      </c>
      <c r="AK48" s="49"/>
      <c r="AL48" s="63">
        <f t="shared" si="1"/>
      </c>
      <c r="AM48" s="63">
        <f t="shared" si="2"/>
      </c>
      <c r="AN48" s="50">
        <f>IF(AK48="要医療",$AJ$48,$AN$10)</f>
        <v>0</v>
      </c>
      <c r="AO48" s="50">
        <f>IF(AK48="重心",$AJ$48,$AN$10)</f>
        <v>0</v>
      </c>
      <c r="AP48" s="50">
        <f>IF(AK48="行動",$AJ$48,$AN$10)</f>
        <v>0</v>
      </c>
      <c r="AQ48" s="50">
        <f>IF(AK48="重度",$AJ$48,$AN$10)</f>
        <v>0</v>
      </c>
    </row>
    <row r="49" spans="1:43" s="50" customFormat="1" ht="17.25" customHeight="1">
      <c r="A49" s="51">
        <v>38</v>
      </c>
      <c r="B49" s="51"/>
      <c r="C49" s="99"/>
      <c r="D49" s="100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62">
        <f t="shared" si="0"/>
        <v>0</v>
      </c>
      <c r="AK49" s="49"/>
      <c r="AL49" s="63">
        <f t="shared" si="1"/>
      </c>
      <c r="AM49" s="63">
        <f t="shared" si="2"/>
      </c>
      <c r="AN49" s="50">
        <f>IF(AK49="要医療",$AJ$49,$AN$10)</f>
        <v>0</v>
      </c>
      <c r="AO49" s="50">
        <f>IF(AK49="重心",$AJ$49,$AN$10)</f>
        <v>0</v>
      </c>
      <c r="AP49" s="50">
        <f>IF(AK49="行動",$AJ$49,$AN$10)</f>
        <v>0</v>
      </c>
      <c r="AQ49" s="50">
        <f>IF(AK49="重度",$AJ$49,$AN$10)</f>
        <v>0</v>
      </c>
    </row>
    <row r="50" spans="1:43" s="50" customFormat="1" ht="17.25" customHeight="1">
      <c r="A50" s="51">
        <v>39</v>
      </c>
      <c r="B50" s="51"/>
      <c r="C50" s="99"/>
      <c r="D50" s="100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62">
        <f t="shared" si="0"/>
        <v>0</v>
      </c>
      <c r="AK50" s="49"/>
      <c r="AL50" s="63">
        <f t="shared" si="1"/>
      </c>
      <c r="AM50" s="63">
        <f t="shared" si="2"/>
      </c>
      <c r="AN50" s="50">
        <f>IF(AK50="要医療",$AJ$50,$AN$10)</f>
        <v>0</v>
      </c>
      <c r="AO50" s="50">
        <f>IF(AK50="重心",$AJ$50,$AN$10)</f>
        <v>0</v>
      </c>
      <c r="AP50" s="50">
        <f>IF(AK50="行動",$AJ$50,$AN$10)</f>
        <v>0</v>
      </c>
      <c r="AQ50" s="50">
        <f>IF(AK50="重度",$AJ$50,$AN$10)</f>
        <v>0</v>
      </c>
    </row>
    <row r="51" spans="1:43" s="50" customFormat="1" ht="17.25" customHeight="1">
      <c r="A51" s="51">
        <v>40</v>
      </c>
      <c r="B51" s="51"/>
      <c r="C51" s="99"/>
      <c r="D51" s="100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62">
        <f t="shared" si="0"/>
        <v>0</v>
      </c>
      <c r="AK51" s="49"/>
      <c r="AL51" s="63">
        <f t="shared" si="1"/>
      </c>
      <c r="AM51" s="63">
        <f t="shared" si="2"/>
      </c>
      <c r="AN51" s="50">
        <f>IF(AK51="要医療",$AJ$51,$AN$10)</f>
        <v>0</v>
      </c>
      <c r="AO51" s="50">
        <f>IF(AK51="重心",$AJ$51,$AN$10)</f>
        <v>0</v>
      </c>
      <c r="AP51" s="50">
        <f>IF(AK51="行動",$AJ$51,$AN$10)</f>
        <v>0</v>
      </c>
      <c r="AQ51" s="50">
        <f>IF(AK51="重度",$AJ$51,$AN$10)</f>
        <v>0</v>
      </c>
    </row>
    <row r="52" spans="1:43" s="50" customFormat="1" ht="17.25" customHeight="1">
      <c r="A52" s="51">
        <v>41</v>
      </c>
      <c r="B52" s="51"/>
      <c r="C52" s="99"/>
      <c r="D52" s="100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62">
        <f t="shared" si="0"/>
        <v>0</v>
      </c>
      <c r="AK52" s="49"/>
      <c r="AL52" s="63">
        <f t="shared" si="1"/>
      </c>
      <c r="AM52" s="63">
        <f t="shared" si="2"/>
      </c>
      <c r="AN52" s="50">
        <f>IF(AK52="要医療",$AJ$52,$AN$10)</f>
        <v>0</v>
      </c>
      <c r="AO52" s="50">
        <f>IF(AK52="重心",$AJ$52,$AN$10)</f>
        <v>0</v>
      </c>
      <c r="AP52" s="50">
        <f>IF(AK52="行動",$AJ$52,$AN$10)</f>
        <v>0</v>
      </c>
      <c r="AQ52" s="50">
        <f>IF(AK52="重度",$AJ$52,$AN$10)</f>
        <v>0</v>
      </c>
    </row>
    <row r="53" spans="1:43" s="50" customFormat="1" ht="17.25" customHeight="1">
      <c r="A53" s="51">
        <v>42</v>
      </c>
      <c r="B53" s="51"/>
      <c r="C53" s="99"/>
      <c r="D53" s="100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62">
        <f t="shared" si="0"/>
        <v>0</v>
      </c>
      <c r="AK53" s="49"/>
      <c r="AL53" s="63">
        <f t="shared" si="1"/>
      </c>
      <c r="AM53" s="63">
        <f t="shared" si="2"/>
      </c>
      <c r="AN53" s="50">
        <f>IF(AK53="要医療",$AJ$53,$AN$10)</f>
        <v>0</v>
      </c>
      <c r="AO53" s="50">
        <f>IF(AK53="重心",$AJ$53,$AN$10)</f>
        <v>0</v>
      </c>
      <c r="AP53" s="50">
        <f>IF(AK53="行動",$AJ$53,$AN$10)</f>
        <v>0</v>
      </c>
      <c r="AQ53" s="50">
        <f>IF(AK53="重度",$AJ$53,$AN$10)</f>
        <v>0</v>
      </c>
    </row>
    <row r="54" spans="1:43" s="50" customFormat="1" ht="17.25" customHeight="1">
      <c r="A54" s="51">
        <v>43</v>
      </c>
      <c r="B54" s="51"/>
      <c r="C54" s="99"/>
      <c r="D54" s="100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62">
        <f t="shared" si="0"/>
        <v>0</v>
      </c>
      <c r="AK54" s="49"/>
      <c r="AL54" s="63">
        <f t="shared" si="1"/>
      </c>
      <c r="AM54" s="63">
        <f t="shared" si="2"/>
      </c>
      <c r="AN54" s="50">
        <f>IF(AK54="要医療",$AJ$54,$AN$10)</f>
        <v>0</v>
      </c>
      <c r="AO54" s="50">
        <f>IF(AK54="重心",$AJ$54,$AN$10)</f>
        <v>0</v>
      </c>
      <c r="AP54" s="50">
        <f>IF(AK54="行動",$AJ$54,$AN$10)</f>
        <v>0</v>
      </c>
      <c r="AQ54" s="50">
        <f>IF(AK54="重度",$AJ$54,$AN$10)</f>
        <v>0</v>
      </c>
    </row>
    <row r="55" spans="1:43" s="50" customFormat="1" ht="17.25" customHeight="1">
      <c r="A55" s="51">
        <v>44</v>
      </c>
      <c r="B55" s="51"/>
      <c r="C55" s="99"/>
      <c r="D55" s="100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62">
        <f t="shared" si="0"/>
        <v>0</v>
      </c>
      <c r="AK55" s="49"/>
      <c r="AL55" s="63">
        <f t="shared" si="1"/>
      </c>
      <c r="AM55" s="63">
        <f t="shared" si="2"/>
      </c>
      <c r="AN55" s="50">
        <f>IF(AK55="要医療",$AJ$55,$AN$10)</f>
        <v>0</v>
      </c>
      <c r="AO55" s="50">
        <f>IF(AK55="重心",$AJ$55,$AN$10)</f>
        <v>0</v>
      </c>
      <c r="AP55" s="50">
        <f>IF(AK55="行動",$AJ$55,$AN$10)</f>
        <v>0</v>
      </c>
      <c r="AQ55" s="50">
        <f>IF(AK55="重度",$AJ$55,$AN$10)</f>
        <v>0</v>
      </c>
    </row>
    <row r="56" spans="1:43" s="50" customFormat="1" ht="17.25" customHeight="1">
      <c r="A56" s="51">
        <v>45</v>
      </c>
      <c r="B56" s="51"/>
      <c r="C56" s="99"/>
      <c r="D56" s="100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62">
        <f t="shared" si="0"/>
        <v>0</v>
      </c>
      <c r="AK56" s="49"/>
      <c r="AL56" s="63">
        <f t="shared" si="1"/>
      </c>
      <c r="AM56" s="63">
        <f t="shared" si="2"/>
      </c>
      <c r="AN56" s="50">
        <f>IF(AK56="要医療",$AJ$56,$AN$10)</f>
        <v>0</v>
      </c>
      <c r="AO56" s="50">
        <f>IF(AK56="重心",$AJ$56,$AN$10)</f>
        <v>0</v>
      </c>
      <c r="AP56" s="50">
        <f>IF(AK56="行動",$AJ$56,$AN$10)</f>
        <v>0</v>
      </c>
      <c r="AQ56" s="50">
        <f>IF(AK56="重度",$AJ$56,$AN$10)</f>
        <v>0</v>
      </c>
    </row>
    <row r="57" spans="1:43" s="50" customFormat="1" ht="17.25" customHeight="1">
      <c r="A57" s="51">
        <v>46</v>
      </c>
      <c r="B57" s="51"/>
      <c r="C57" s="99"/>
      <c r="D57" s="100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62">
        <f t="shared" si="0"/>
        <v>0</v>
      </c>
      <c r="AK57" s="49"/>
      <c r="AL57" s="63">
        <f t="shared" si="1"/>
      </c>
      <c r="AM57" s="63">
        <f t="shared" si="2"/>
      </c>
      <c r="AN57" s="50">
        <f>IF(AK57="要医療",$AJ$57,$AN$10)</f>
        <v>0</v>
      </c>
      <c r="AO57" s="50">
        <f>IF(AK57="重心",$AJ$57,$AN$10)</f>
        <v>0</v>
      </c>
      <c r="AP57" s="50">
        <f>IF(AK57="行動",$AJ$57,$AN$10)</f>
        <v>0</v>
      </c>
      <c r="AQ57" s="50">
        <f>IF(AK57="重度",$AJ$57,$AN$10)</f>
        <v>0</v>
      </c>
    </row>
    <row r="58" spans="1:43" s="50" customFormat="1" ht="17.25" customHeight="1">
      <c r="A58" s="51">
        <v>47</v>
      </c>
      <c r="B58" s="51"/>
      <c r="C58" s="99"/>
      <c r="D58" s="100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62">
        <f t="shared" si="0"/>
        <v>0</v>
      </c>
      <c r="AK58" s="49"/>
      <c r="AL58" s="63">
        <f t="shared" si="1"/>
      </c>
      <c r="AM58" s="63">
        <f t="shared" si="2"/>
      </c>
      <c r="AN58" s="50">
        <f>IF(AK58="要医療",$AJ$58,$AN$10)</f>
        <v>0</v>
      </c>
      <c r="AO58" s="50">
        <f>IF(AK58="重心",$AJ$58,$AN$10)</f>
        <v>0</v>
      </c>
      <c r="AP58" s="50">
        <f>IF(AK58="行動",$AJ$58,$AN$10)</f>
        <v>0</v>
      </c>
      <c r="AQ58" s="50">
        <f>IF(AK58="重度",$AJ$58,$AN$10)</f>
        <v>0</v>
      </c>
    </row>
    <row r="59" spans="1:43" s="50" customFormat="1" ht="17.25" customHeight="1">
      <c r="A59" s="51">
        <v>48</v>
      </c>
      <c r="B59" s="51"/>
      <c r="C59" s="99"/>
      <c r="D59" s="100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62">
        <f t="shared" si="0"/>
        <v>0</v>
      </c>
      <c r="AK59" s="49"/>
      <c r="AL59" s="63">
        <f t="shared" si="1"/>
      </c>
      <c r="AM59" s="63">
        <f t="shared" si="2"/>
      </c>
      <c r="AN59" s="50">
        <f>IF(AK59="要医療",$AJ$59,$AN$10)</f>
        <v>0</v>
      </c>
      <c r="AO59" s="50">
        <f>IF(AK59="重心",$AJ$59,$AN$10)</f>
        <v>0</v>
      </c>
      <c r="AP59" s="50">
        <f>IF(AK59="行動",$AJ$59,$AN$10)</f>
        <v>0</v>
      </c>
      <c r="AQ59" s="50">
        <f>IF(AK59="重度",$AJ$59,$AN$10)</f>
        <v>0</v>
      </c>
    </row>
    <row r="60" spans="1:43" s="50" customFormat="1" ht="17.25" customHeight="1">
      <c r="A60" s="51">
        <v>49</v>
      </c>
      <c r="B60" s="51"/>
      <c r="C60" s="99"/>
      <c r="D60" s="100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62">
        <f t="shared" si="0"/>
        <v>0</v>
      </c>
      <c r="AK60" s="49"/>
      <c r="AL60" s="63">
        <f t="shared" si="1"/>
      </c>
      <c r="AM60" s="63">
        <f t="shared" si="2"/>
      </c>
      <c r="AN60" s="50">
        <f>IF(AK60="要医療",$AJ$60,$AN$10)</f>
        <v>0</v>
      </c>
      <c r="AO60" s="50">
        <f>IF(AK60="重心",$AJ$60,$AN$10)</f>
        <v>0</v>
      </c>
      <c r="AP60" s="50">
        <f>IF(AK60="行動",$AJ$60,$AN$10)</f>
        <v>0</v>
      </c>
      <c r="AQ60" s="50">
        <f>IF(AK60="重度",$AJ$60,$AN$10)</f>
        <v>0</v>
      </c>
    </row>
    <row r="61" spans="1:43" s="50" customFormat="1" ht="17.25" customHeight="1">
      <c r="A61" s="51">
        <v>50</v>
      </c>
      <c r="B61" s="51"/>
      <c r="C61" s="99"/>
      <c r="D61" s="100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62">
        <f t="shared" si="0"/>
        <v>0</v>
      </c>
      <c r="AK61" s="49"/>
      <c r="AL61" s="63">
        <f t="shared" si="1"/>
      </c>
      <c r="AM61" s="63">
        <f t="shared" si="2"/>
      </c>
      <c r="AN61" s="50">
        <f>IF(AK61="要医療",$AJ$61,$AN$10)</f>
        <v>0</v>
      </c>
      <c r="AO61" s="50">
        <f>IF(AK61="重心",$AJ$61,$AN$10)</f>
        <v>0</v>
      </c>
      <c r="AP61" s="50">
        <f>IF(AK61="行動",$AJ$61,$AN$10)</f>
        <v>0</v>
      </c>
      <c r="AQ61" s="50">
        <f>IF(AK61="重度",$AJ$61,$AN$10)</f>
        <v>0</v>
      </c>
    </row>
    <row r="62" spans="1:44" ht="20.25" customHeight="1">
      <c r="A62" s="91" t="s">
        <v>9</v>
      </c>
      <c r="B62" s="92"/>
      <c r="C62" s="92"/>
      <c r="D62" s="9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3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4">
        <f>COUNTIF(AK12:AK61,"行動")</f>
        <v>0</v>
      </c>
      <c r="AL62" s="68"/>
      <c r="AM62" s="80">
        <f>SUM(AM12:AM61)</f>
        <v>0</v>
      </c>
      <c r="AN62" s="81">
        <f>SUM(AN12:AN61)</f>
        <v>0</v>
      </c>
      <c r="AO62" s="81">
        <f>SUM(AO12:AO61)</f>
        <v>0</v>
      </c>
      <c r="AP62" s="81">
        <f>SUM(AP12:AP61)</f>
        <v>0</v>
      </c>
      <c r="AQ62" s="81">
        <f>SUM(AQ12:AQ61)</f>
        <v>0</v>
      </c>
      <c r="AR62" s="78" t="s">
        <v>50</v>
      </c>
    </row>
    <row r="63" spans="37:44" ht="16.5" customHeight="1">
      <c r="AK63" s="116" t="s">
        <v>38</v>
      </c>
      <c r="AL63" s="116"/>
      <c r="AM63" s="116"/>
      <c r="AN63" s="76" t="s">
        <v>19</v>
      </c>
      <c r="AO63" s="76" t="s">
        <v>20</v>
      </c>
      <c r="AP63" s="76" t="s">
        <v>21</v>
      </c>
      <c r="AQ63" s="76" t="s">
        <v>22</v>
      </c>
      <c r="AR63" s="79"/>
    </row>
    <row r="64" spans="17:44" ht="16.5" customHeight="1">
      <c r="Q64" s="45"/>
      <c r="AN64" s="81">
        <f>COUNTIF(AK12:AK61,"要医療")</f>
        <v>0</v>
      </c>
      <c r="AO64" s="81">
        <f>COUNTIF(AK12:AK61,"重心")</f>
        <v>0</v>
      </c>
      <c r="AP64" s="81">
        <f>COUNTIF(AK12:AK61,"行動")</f>
        <v>0</v>
      </c>
      <c r="AQ64" s="81">
        <f>COUNTIF(AK12:AK61,"重度")</f>
        <v>0</v>
      </c>
      <c r="AR64" s="78" t="s">
        <v>79</v>
      </c>
    </row>
  </sheetData>
  <sheetProtection password="CC0D" sheet="1"/>
  <protectedRanges>
    <protectedRange sqref="B12:C12 B13:B17 E12:AI61 C13:C61" name="範囲1"/>
  </protectedRanges>
  <mergeCells count="70">
    <mergeCell ref="C44:D44"/>
    <mergeCell ref="C45:D45"/>
    <mergeCell ref="C46:D46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58:D58"/>
    <mergeCell ref="C59:D59"/>
    <mergeCell ref="C60:D60"/>
    <mergeCell ref="C61:D61"/>
    <mergeCell ref="A62:D62"/>
    <mergeCell ref="AK63:AM63"/>
    <mergeCell ref="C52:D52"/>
    <mergeCell ref="C53:D53"/>
    <mergeCell ref="C54:D54"/>
    <mergeCell ref="C55:D55"/>
    <mergeCell ref="C56:D56"/>
    <mergeCell ref="C57:D57"/>
    <mergeCell ref="C21:D21"/>
    <mergeCell ref="C47:D47"/>
    <mergeCell ref="C48:D48"/>
    <mergeCell ref="C49:D49"/>
    <mergeCell ref="C50:D50"/>
    <mergeCell ref="C51:D51"/>
    <mergeCell ref="C22:D22"/>
    <mergeCell ref="C23:D23"/>
    <mergeCell ref="C24:D24"/>
    <mergeCell ref="C25:D25"/>
    <mergeCell ref="C15:D15"/>
    <mergeCell ref="C16:D16"/>
    <mergeCell ref="C17:D17"/>
    <mergeCell ref="C18:D18"/>
    <mergeCell ref="C19:D19"/>
    <mergeCell ref="C20:D20"/>
    <mergeCell ref="AK10:AK11"/>
    <mergeCell ref="AL10:AL11"/>
    <mergeCell ref="AM10:AM11"/>
    <mergeCell ref="C12:D12"/>
    <mergeCell ref="C13:D13"/>
    <mergeCell ref="C14:D14"/>
    <mergeCell ref="A9:C9"/>
    <mergeCell ref="D9:N9"/>
    <mergeCell ref="A10:A11"/>
    <mergeCell ref="B10:B11"/>
    <mergeCell ref="C10:C11"/>
    <mergeCell ref="AJ10:AJ11"/>
    <mergeCell ref="A2:AM2"/>
    <mergeCell ref="A6:C6"/>
    <mergeCell ref="A7:C7"/>
    <mergeCell ref="D7:N7"/>
    <mergeCell ref="P7:AH8"/>
    <mergeCell ref="A8:C8"/>
    <mergeCell ref="D8:N8"/>
    <mergeCell ref="P5:AH6"/>
    <mergeCell ref="D6:N6"/>
  </mergeCells>
  <dataValidations count="3">
    <dataValidation type="list" allowBlank="1" showInputMessage="1" showErrorMessage="1" sqref="AK12:AK61">
      <formula1>"要医療,重心,行動,重度"</formula1>
    </dataValidation>
    <dataValidation type="list" allowBlank="1" showInputMessage="1" showErrorMessage="1" sqref="D9:N9">
      <formula1>"生活介護,短期入所,共同生活援助"</formula1>
    </dataValidation>
    <dataValidation type="list" allowBlank="1" showInputMessage="1" showErrorMessage="1" sqref="E12:AI61">
      <formula1>"○"</formula1>
    </dataValidation>
  </dataValidations>
  <printOptions/>
  <pageMargins left="0.35433070866141736" right="0.1968503937007874" top="0.5118110236220472" bottom="0.35433070866141736" header="0.2755905511811024" footer="0.1968503937007874"/>
  <pageSetup fitToHeight="0" fitToWidth="0" horizontalDpi="600" verticalDpi="600" orientation="landscape" paperSize="9" scale="85" r:id="rId1"/>
  <rowBreaks count="1" manualBreakCount="1">
    <brk id="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AU68"/>
  <sheetViews>
    <sheetView view="pageBreakPreview" zoomScale="85" zoomScaleSheetLayoutView="85" zoomScalePageLayoutView="0" workbookViewId="0" topLeftCell="A1">
      <selection activeCell="H14" sqref="H14"/>
    </sheetView>
  </sheetViews>
  <sheetFormatPr defaultColWidth="9.140625" defaultRowHeight="16.5" customHeight="1"/>
  <cols>
    <col min="1" max="1" width="3.57421875" style="43" customWidth="1"/>
    <col min="2" max="3" width="13.421875" style="43" customWidth="1"/>
    <col min="4" max="4" width="3.00390625" style="43" bestFit="1" customWidth="1"/>
    <col min="5" max="35" width="3.140625" style="43" customWidth="1"/>
    <col min="36" max="36" width="7.421875" style="43" bestFit="1" customWidth="1"/>
    <col min="37" max="37" width="8.7109375" style="43" customWidth="1"/>
    <col min="38" max="38" width="9.00390625" style="43" bestFit="1" customWidth="1"/>
    <col min="39" max="43" width="9.00390625" style="43" customWidth="1"/>
    <col min="44" max="44" width="13.8515625" style="43" bestFit="1" customWidth="1"/>
    <col min="45" max="16384" width="9.00390625" style="43" customWidth="1"/>
  </cols>
  <sheetData>
    <row r="1" ht="11.25" customHeight="1"/>
    <row r="2" spans="1:39" ht="23.25" customHeight="1">
      <c r="A2" s="117" t="s">
        <v>25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</row>
    <row r="4" s="44" customFormat="1" ht="16.5" customHeight="1">
      <c r="A4" s="44" t="s">
        <v>2</v>
      </c>
    </row>
    <row r="5" spans="16:37" s="44" customFormat="1" ht="16.5" customHeight="1" thickBot="1"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J5" s="45" t="s">
        <v>14</v>
      </c>
      <c r="AK5" s="45"/>
    </row>
    <row r="6" spans="1:47" s="44" customFormat="1" ht="21" customHeight="1">
      <c r="A6" s="101" t="s">
        <v>5</v>
      </c>
      <c r="B6" s="102"/>
      <c r="C6" s="103"/>
      <c r="D6" s="112" t="s">
        <v>84</v>
      </c>
      <c r="E6" s="113"/>
      <c r="F6" s="113"/>
      <c r="G6" s="113"/>
      <c r="H6" s="113"/>
      <c r="I6" s="113"/>
      <c r="J6" s="113"/>
      <c r="K6" s="113"/>
      <c r="L6" s="113"/>
      <c r="M6" s="113"/>
      <c r="N6" s="11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J6" s="45" t="s">
        <v>15</v>
      </c>
      <c r="AK6" s="45"/>
      <c r="AT6" s="69" t="s">
        <v>24</v>
      </c>
      <c r="AU6" s="69" t="s">
        <v>23</v>
      </c>
    </row>
    <row r="7" spans="1:47" s="44" customFormat="1" ht="21" customHeight="1">
      <c r="A7" s="104" t="s">
        <v>6</v>
      </c>
      <c r="B7" s="105"/>
      <c r="C7" s="106"/>
      <c r="D7" s="93"/>
      <c r="E7" s="94"/>
      <c r="F7" s="94"/>
      <c r="G7" s="94"/>
      <c r="H7" s="94"/>
      <c r="I7" s="94"/>
      <c r="J7" s="94"/>
      <c r="K7" s="94"/>
      <c r="L7" s="94"/>
      <c r="M7" s="94"/>
      <c r="N7" s="95"/>
      <c r="P7" s="115" t="str">
        <f>IF(OR(AND(D9="生活介護",AK62&gt;0),AND(D9="共同生活援助",AK62&gt;0)),"補助対象要件「行動」を確認して下さい","    ")</f>
        <v>    </v>
      </c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J7" s="45" t="s">
        <v>16</v>
      </c>
      <c r="AK7" s="45"/>
      <c r="AT7" s="70" t="s">
        <v>19</v>
      </c>
      <c r="AU7" s="71">
        <v>2000</v>
      </c>
    </row>
    <row r="8" spans="1:47" s="44" customFormat="1" ht="21" customHeight="1">
      <c r="A8" s="104" t="s">
        <v>7</v>
      </c>
      <c r="B8" s="105"/>
      <c r="C8" s="106"/>
      <c r="D8" s="93"/>
      <c r="E8" s="94"/>
      <c r="F8" s="94"/>
      <c r="G8" s="94"/>
      <c r="H8" s="94"/>
      <c r="I8" s="94"/>
      <c r="J8" s="94"/>
      <c r="K8" s="94"/>
      <c r="L8" s="94"/>
      <c r="M8" s="94"/>
      <c r="N8" s="9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J8" s="45" t="s">
        <v>17</v>
      </c>
      <c r="AK8" s="45"/>
      <c r="AT8" s="70" t="s">
        <v>20</v>
      </c>
      <c r="AU8" s="71">
        <v>1100</v>
      </c>
    </row>
    <row r="9" spans="1:47" s="44" customFormat="1" ht="21" customHeight="1" thickBot="1">
      <c r="A9" s="107" t="s">
        <v>8</v>
      </c>
      <c r="B9" s="108"/>
      <c r="C9" s="109"/>
      <c r="D9" s="96" t="s">
        <v>66</v>
      </c>
      <c r="E9" s="97"/>
      <c r="F9" s="97"/>
      <c r="G9" s="97"/>
      <c r="H9" s="97"/>
      <c r="I9" s="97"/>
      <c r="J9" s="97"/>
      <c r="K9" s="97"/>
      <c r="L9" s="97"/>
      <c r="M9" s="97"/>
      <c r="N9" s="98"/>
      <c r="AJ9" s="45" t="s">
        <v>18</v>
      </c>
      <c r="AK9" s="45"/>
      <c r="AT9" s="70" t="s">
        <v>21</v>
      </c>
      <c r="AU9" s="71">
        <v>1100</v>
      </c>
    </row>
    <row r="10" spans="1:47" s="46" customFormat="1" ht="16.5" customHeight="1">
      <c r="A10" s="118"/>
      <c r="B10" s="120" t="s">
        <v>0</v>
      </c>
      <c r="C10" s="87" t="s">
        <v>1</v>
      </c>
      <c r="D10" s="55" t="s">
        <v>3</v>
      </c>
      <c r="E10" s="56">
        <v>1</v>
      </c>
      <c r="F10" s="57">
        <v>2</v>
      </c>
      <c r="G10" s="58">
        <v>3</v>
      </c>
      <c r="H10" s="58">
        <v>4</v>
      </c>
      <c r="I10" s="58">
        <v>5</v>
      </c>
      <c r="J10" s="58">
        <v>6</v>
      </c>
      <c r="K10" s="58">
        <v>7</v>
      </c>
      <c r="L10" s="58">
        <v>8</v>
      </c>
      <c r="M10" s="58">
        <v>9</v>
      </c>
      <c r="N10" s="58">
        <v>10</v>
      </c>
      <c r="O10" s="59">
        <v>11</v>
      </c>
      <c r="P10" s="59">
        <v>12</v>
      </c>
      <c r="Q10" s="59">
        <v>13</v>
      </c>
      <c r="R10" s="59">
        <v>14</v>
      </c>
      <c r="S10" s="59">
        <v>15</v>
      </c>
      <c r="T10" s="59">
        <v>16</v>
      </c>
      <c r="U10" s="59">
        <v>17</v>
      </c>
      <c r="V10" s="59">
        <v>18</v>
      </c>
      <c r="W10" s="59">
        <v>19</v>
      </c>
      <c r="X10" s="59">
        <v>20</v>
      </c>
      <c r="Y10" s="59">
        <v>21</v>
      </c>
      <c r="Z10" s="59">
        <v>22</v>
      </c>
      <c r="AA10" s="59">
        <v>23</v>
      </c>
      <c r="AB10" s="59">
        <v>24</v>
      </c>
      <c r="AC10" s="59">
        <v>25</v>
      </c>
      <c r="AD10" s="59">
        <v>26</v>
      </c>
      <c r="AE10" s="59">
        <v>27</v>
      </c>
      <c r="AF10" s="59">
        <v>28</v>
      </c>
      <c r="AG10" s="59">
        <v>29</v>
      </c>
      <c r="AH10" s="59">
        <v>30</v>
      </c>
      <c r="AI10" s="59">
        <v>31</v>
      </c>
      <c r="AJ10" s="85" t="s">
        <v>10</v>
      </c>
      <c r="AK10" s="87" t="s">
        <v>11</v>
      </c>
      <c r="AL10" s="87" t="s">
        <v>13</v>
      </c>
      <c r="AM10" s="89" t="s">
        <v>12</v>
      </c>
      <c r="AT10" s="72" t="s">
        <v>22</v>
      </c>
      <c r="AU10" s="73">
        <v>500</v>
      </c>
    </row>
    <row r="11" spans="1:43" s="46" customFormat="1" ht="16.5" customHeight="1" thickBot="1">
      <c r="A11" s="119"/>
      <c r="B11" s="121"/>
      <c r="C11" s="88"/>
      <c r="D11" s="60" t="s">
        <v>4</v>
      </c>
      <c r="E11" s="66" t="s">
        <v>71</v>
      </c>
      <c r="F11" s="64" t="s">
        <v>72</v>
      </c>
      <c r="G11" s="64" t="s">
        <v>73</v>
      </c>
      <c r="H11" s="64" t="s">
        <v>68</v>
      </c>
      <c r="I11" s="64" t="s">
        <v>69</v>
      </c>
      <c r="J11" s="65" t="s">
        <v>70</v>
      </c>
      <c r="K11" s="66" t="s">
        <v>3</v>
      </c>
      <c r="L11" s="66" t="s">
        <v>71</v>
      </c>
      <c r="M11" s="64" t="s">
        <v>72</v>
      </c>
      <c r="N11" s="64" t="s">
        <v>73</v>
      </c>
      <c r="O11" s="64" t="s">
        <v>68</v>
      </c>
      <c r="P11" s="64" t="s">
        <v>69</v>
      </c>
      <c r="Q11" s="65" t="s">
        <v>70</v>
      </c>
      <c r="R11" s="66" t="s">
        <v>57</v>
      </c>
      <c r="S11" s="64" t="s">
        <v>71</v>
      </c>
      <c r="T11" s="64" t="s">
        <v>59</v>
      </c>
      <c r="U11" s="64" t="s">
        <v>60</v>
      </c>
      <c r="V11" s="64" t="s">
        <v>61</v>
      </c>
      <c r="W11" s="64" t="s">
        <v>62</v>
      </c>
      <c r="X11" s="65" t="s">
        <v>56</v>
      </c>
      <c r="Y11" s="66" t="s">
        <v>57</v>
      </c>
      <c r="Z11" s="64" t="s">
        <v>58</v>
      </c>
      <c r="AA11" s="64" t="s">
        <v>59</v>
      </c>
      <c r="AB11" s="64" t="s">
        <v>73</v>
      </c>
      <c r="AC11" s="64" t="s">
        <v>68</v>
      </c>
      <c r="AD11" s="64" t="s">
        <v>69</v>
      </c>
      <c r="AE11" s="65" t="s">
        <v>70</v>
      </c>
      <c r="AF11" s="66" t="s">
        <v>57</v>
      </c>
      <c r="AG11" s="64" t="s">
        <v>58</v>
      </c>
      <c r="AH11" s="64" t="s">
        <v>59</v>
      </c>
      <c r="AI11" s="64" t="s">
        <v>73</v>
      </c>
      <c r="AJ11" s="86"/>
      <c r="AK11" s="88"/>
      <c r="AL11" s="88"/>
      <c r="AM11" s="90"/>
      <c r="AN11" s="76" t="s">
        <v>19</v>
      </c>
      <c r="AO11" s="76" t="s">
        <v>20</v>
      </c>
      <c r="AP11" s="76" t="s">
        <v>21</v>
      </c>
      <c r="AQ11" s="76" t="s">
        <v>22</v>
      </c>
    </row>
    <row r="12" spans="1:43" s="50" customFormat="1" ht="17.25" customHeight="1">
      <c r="A12" s="47">
        <v>1</v>
      </c>
      <c r="B12" s="47"/>
      <c r="C12" s="110"/>
      <c r="D12" s="111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61">
        <f>COUNTIF(E12:AI12,"○")</f>
        <v>0</v>
      </c>
      <c r="AK12" s="49"/>
      <c r="AL12" s="63">
        <f>IF(AK12="","",VLOOKUP(AK12,$AT$6:$AU$10,2,0))</f>
      </c>
      <c r="AM12" s="63">
        <f>IF(AL12="","",AJ12*AL12)</f>
      </c>
      <c r="AN12" s="50">
        <f>IF(AK12="要医療",$AJ$12,$AN$10)</f>
        <v>0</v>
      </c>
      <c r="AO12" s="50">
        <f>IF(AK12="重心",$AJ$12,$AN$10)</f>
        <v>0</v>
      </c>
      <c r="AP12" s="50">
        <f>IF(AK12="行動",$AJ$12,$AN$10)</f>
        <v>0</v>
      </c>
      <c r="AQ12" s="50">
        <f>IF(AK12="重度",$AJ$12,$AN$10)</f>
        <v>0</v>
      </c>
    </row>
    <row r="13" spans="1:43" s="50" customFormat="1" ht="17.25" customHeight="1">
      <c r="A13" s="51">
        <v>2</v>
      </c>
      <c r="B13" s="51"/>
      <c r="C13" s="99"/>
      <c r="D13" s="100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62">
        <f>COUNTIF(E13:AI13,"○")</f>
        <v>0</v>
      </c>
      <c r="AK13" s="49"/>
      <c r="AL13" s="63">
        <f>IF(AK13="","",VLOOKUP(AK13,$AT$6:$AU$10,2,0))</f>
      </c>
      <c r="AM13" s="63">
        <f>IF(AL13="","",AJ13*AL13)</f>
      </c>
      <c r="AN13" s="50">
        <f>IF(AK13="要医療",$AJ$13,$AN$10)</f>
        <v>0</v>
      </c>
      <c r="AO13" s="50">
        <f>IF(AK13="重心",$AJ$13,$AN$10)</f>
        <v>0</v>
      </c>
      <c r="AP13" s="50">
        <f>IF(AK13="行動",$AJ$13,$AN$10)</f>
        <v>0</v>
      </c>
      <c r="AQ13" s="50">
        <f>IF(AK13="重度",$AJ$13,$AN$10)</f>
        <v>0</v>
      </c>
    </row>
    <row r="14" spans="1:43" s="50" customFormat="1" ht="17.25" customHeight="1">
      <c r="A14" s="51">
        <v>3</v>
      </c>
      <c r="B14" s="51"/>
      <c r="C14" s="99"/>
      <c r="D14" s="100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62">
        <f aca="true" t="shared" si="0" ref="AJ14:AJ61">COUNTIF(E14:AI14,"○")</f>
        <v>0</v>
      </c>
      <c r="AK14" s="49"/>
      <c r="AL14" s="63">
        <f aca="true" t="shared" si="1" ref="AL14:AL61">IF(AK14="","",VLOOKUP(AK14,$AT$6:$AU$10,2,0))</f>
      </c>
      <c r="AM14" s="63">
        <f aca="true" t="shared" si="2" ref="AM14:AM61">IF(AL14="","",AJ14*AL14)</f>
      </c>
      <c r="AN14" s="50">
        <f>IF(AK14="要医療",$AJ$14,$AN$10)</f>
        <v>0</v>
      </c>
      <c r="AO14" s="50">
        <f>IF(AK14="重心",$AJ$14,$AN$10)</f>
        <v>0</v>
      </c>
      <c r="AP14" s="50">
        <f>IF(AK14="行動",$AJ$14,$AN$10)</f>
        <v>0</v>
      </c>
      <c r="AQ14" s="50">
        <f>IF(AK14="重度",$AJ$14,$AN$10)</f>
        <v>0</v>
      </c>
    </row>
    <row r="15" spans="1:43" s="50" customFormat="1" ht="17.25" customHeight="1">
      <c r="A15" s="51">
        <v>4</v>
      </c>
      <c r="B15" s="51"/>
      <c r="C15" s="99"/>
      <c r="D15" s="100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62">
        <f t="shared" si="0"/>
        <v>0</v>
      </c>
      <c r="AK15" s="49"/>
      <c r="AL15" s="63">
        <f t="shared" si="1"/>
      </c>
      <c r="AM15" s="63">
        <f t="shared" si="2"/>
      </c>
      <c r="AN15" s="50">
        <f>IF(AK15="要医療",$AJ$15,$AN$10)</f>
        <v>0</v>
      </c>
      <c r="AO15" s="50">
        <f>IF(AK15="重心",$AJ$15,$AN$10)</f>
        <v>0</v>
      </c>
      <c r="AP15" s="50">
        <f>IF(AK15="行動",$AJ$15,$AN$10)</f>
        <v>0</v>
      </c>
      <c r="AQ15" s="50">
        <f>IF(AK15="重度",$AJ$15,$AN$10)</f>
        <v>0</v>
      </c>
    </row>
    <row r="16" spans="1:43" s="50" customFormat="1" ht="17.25" customHeight="1">
      <c r="A16" s="51">
        <v>5</v>
      </c>
      <c r="B16" s="51"/>
      <c r="C16" s="99"/>
      <c r="D16" s="100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62">
        <f t="shared" si="0"/>
        <v>0</v>
      </c>
      <c r="AK16" s="49"/>
      <c r="AL16" s="63">
        <f t="shared" si="1"/>
      </c>
      <c r="AM16" s="63">
        <f t="shared" si="2"/>
      </c>
      <c r="AN16" s="50">
        <f>IF(AK16="要医療",$AJ$16,$AN$10)</f>
        <v>0</v>
      </c>
      <c r="AO16" s="50">
        <f>IF(AK16="重心",$AJ$16,$AN$10)</f>
        <v>0</v>
      </c>
      <c r="AP16" s="50">
        <f>IF(AK16="行動",$AJ$16,$AN$10)</f>
        <v>0</v>
      </c>
      <c r="AQ16" s="50">
        <f>IF(AK16="重度",$AJ$16,$AN$10)</f>
        <v>0</v>
      </c>
    </row>
    <row r="17" spans="1:43" s="50" customFormat="1" ht="17.25" customHeight="1">
      <c r="A17" s="51">
        <v>6</v>
      </c>
      <c r="B17" s="51"/>
      <c r="C17" s="99"/>
      <c r="D17" s="100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62">
        <f t="shared" si="0"/>
        <v>0</v>
      </c>
      <c r="AK17" s="49"/>
      <c r="AL17" s="63">
        <f t="shared" si="1"/>
      </c>
      <c r="AM17" s="63">
        <f t="shared" si="2"/>
      </c>
      <c r="AN17" s="50">
        <f>IF(AK17="要医療",$AJ$17,$AN$10)</f>
        <v>0</v>
      </c>
      <c r="AO17" s="50">
        <f>IF(AK17="重心",$AJ$17,$AN$10)</f>
        <v>0</v>
      </c>
      <c r="AP17" s="50">
        <f>IF(AK17="行動",$AJ$17,$AN$10)</f>
        <v>0</v>
      </c>
      <c r="AQ17" s="50">
        <f>IF(AK17="重度",$AJ$17,$AN$10)</f>
        <v>0</v>
      </c>
    </row>
    <row r="18" spans="1:43" s="50" customFormat="1" ht="17.25" customHeight="1">
      <c r="A18" s="51">
        <v>7</v>
      </c>
      <c r="B18" s="51"/>
      <c r="C18" s="99"/>
      <c r="D18" s="100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62">
        <f t="shared" si="0"/>
        <v>0</v>
      </c>
      <c r="AK18" s="49"/>
      <c r="AL18" s="63">
        <f t="shared" si="1"/>
      </c>
      <c r="AM18" s="63">
        <f t="shared" si="2"/>
      </c>
      <c r="AN18" s="50">
        <f>IF(AK18="要医療",$AJ$18,$AN$10)</f>
        <v>0</v>
      </c>
      <c r="AO18" s="50">
        <f>IF(AK18="重心",$AJ$18,$AN$10)</f>
        <v>0</v>
      </c>
      <c r="AP18" s="50">
        <f>IF(AK18="行動",$AJ$18,$AN$10)</f>
        <v>0</v>
      </c>
      <c r="AQ18" s="50">
        <f>IF(AK18="重度",$AJ$18,$AN$10)</f>
        <v>0</v>
      </c>
    </row>
    <row r="19" spans="1:43" s="50" customFormat="1" ht="17.25" customHeight="1">
      <c r="A19" s="51">
        <v>8</v>
      </c>
      <c r="B19" s="51"/>
      <c r="C19" s="99"/>
      <c r="D19" s="100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62">
        <f t="shared" si="0"/>
        <v>0</v>
      </c>
      <c r="AK19" s="49"/>
      <c r="AL19" s="63">
        <f t="shared" si="1"/>
      </c>
      <c r="AM19" s="63">
        <f t="shared" si="2"/>
      </c>
      <c r="AN19" s="50">
        <f>IF(AK19="要医療",$AJ$19,$AN$10)</f>
        <v>0</v>
      </c>
      <c r="AO19" s="50">
        <f>IF(AK19="重心",$AJ$19,$AN$10)</f>
        <v>0</v>
      </c>
      <c r="AP19" s="50">
        <f>IF(AK19="行動",$AJ$19,$AN$10)</f>
        <v>0</v>
      </c>
      <c r="AQ19" s="50">
        <f>IF(AK19="重度",$AJ$19,$AN$10)</f>
        <v>0</v>
      </c>
    </row>
    <row r="20" spans="1:43" s="50" customFormat="1" ht="17.25" customHeight="1">
      <c r="A20" s="51">
        <v>9</v>
      </c>
      <c r="B20" s="51"/>
      <c r="C20" s="99"/>
      <c r="D20" s="100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62">
        <f t="shared" si="0"/>
        <v>0</v>
      </c>
      <c r="AK20" s="49"/>
      <c r="AL20" s="63">
        <f t="shared" si="1"/>
      </c>
      <c r="AM20" s="63">
        <f t="shared" si="2"/>
      </c>
      <c r="AN20" s="50">
        <f>IF(AK20="要医療",$AJ$20,$AN$10)</f>
        <v>0</v>
      </c>
      <c r="AO20" s="50">
        <f>IF(AK20="重心",$AJ$20,$AN$10)</f>
        <v>0</v>
      </c>
      <c r="AP20" s="50">
        <f>IF(AK20="行動",$AJ$20,$AN$10)</f>
        <v>0</v>
      </c>
      <c r="AQ20" s="50">
        <f>IF(AK20="重度",$AJ$20,$AN$10)</f>
        <v>0</v>
      </c>
    </row>
    <row r="21" spans="1:43" s="50" customFormat="1" ht="17.25" customHeight="1">
      <c r="A21" s="51">
        <v>10</v>
      </c>
      <c r="B21" s="51"/>
      <c r="C21" s="99"/>
      <c r="D21" s="100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62">
        <f t="shared" si="0"/>
        <v>0</v>
      </c>
      <c r="AK21" s="49"/>
      <c r="AL21" s="63">
        <f t="shared" si="1"/>
      </c>
      <c r="AM21" s="63">
        <f t="shared" si="2"/>
      </c>
      <c r="AN21" s="50">
        <f>IF(AK21="要医療",$AJ$21,$AN$10)</f>
        <v>0</v>
      </c>
      <c r="AO21" s="50">
        <f>IF(AK21="重心",$AJ$21,$AN$10)</f>
        <v>0</v>
      </c>
      <c r="AP21" s="50">
        <f>IF(AK21="行動",$AJ$21,$AN$10)</f>
        <v>0</v>
      </c>
      <c r="AQ21" s="50">
        <f>IF(AK21="重度",$AJ$21,$AN$10)</f>
        <v>0</v>
      </c>
    </row>
    <row r="22" spans="1:43" s="50" customFormat="1" ht="17.25" customHeight="1">
      <c r="A22" s="51">
        <v>11</v>
      </c>
      <c r="B22" s="51"/>
      <c r="C22" s="99"/>
      <c r="D22" s="100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62">
        <f t="shared" si="0"/>
        <v>0</v>
      </c>
      <c r="AK22" s="49"/>
      <c r="AL22" s="63">
        <f t="shared" si="1"/>
      </c>
      <c r="AM22" s="63">
        <f t="shared" si="2"/>
      </c>
      <c r="AN22" s="50">
        <f>IF(AK22="要医療",$AJ$22,$AN$10)</f>
        <v>0</v>
      </c>
      <c r="AO22" s="50">
        <f>IF(AK22="重心",$AJ$22,$AN$10)</f>
        <v>0</v>
      </c>
      <c r="AP22" s="50">
        <f>IF(AK22="行動",$AJ$22,$AN$10)</f>
        <v>0</v>
      </c>
      <c r="AQ22" s="50">
        <f>IF(AK22="重度",$AJ$22,$AN$10)</f>
        <v>0</v>
      </c>
    </row>
    <row r="23" spans="1:43" s="50" customFormat="1" ht="17.25" customHeight="1">
      <c r="A23" s="51">
        <v>12</v>
      </c>
      <c r="B23" s="51"/>
      <c r="C23" s="99"/>
      <c r="D23" s="100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62">
        <f t="shared" si="0"/>
        <v>0</v>
      </c>
      <c r="AK23" s="49"/>
      <c r="AL23" s="63">
        <f t="shared" si="1"/>
      </c>
      <c r="AM23" s="63">
        <f t="shared" si="2"/>
      </c>
      <c r="AN23" s="50">
        <f>IF(AK23="要医療",$AJ$23,$AN$10)</f>
        <v>0</v>
      </c>
      <c r="AO23" s="50">
        <f>IF(AK23="重心",$AJ$23,$AN$10)</f>
        <v>0</v>
      </c>
      <c r="AP23" s="50">
        <f>IF(AK23="行動",$AJ$23,$AN$10)</f>
        <v>0</v>
      </c>
      <c r="AQ23" s="50">
        <f>IF(AK23="重度",$AJ$23,$AN$10)</f>
        <v>0</v>
      </c>
    </row>
    <row r="24" spans="1:43" s="50" customFormat="1" ht="17.25" customHeight="1">
      <c r="A24" s="51">
        <v>13</v>
      </c>
      <c r="B24" s="51"/>
      <c r="C24" s="99"/>
      <c r="D24" s="100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62">
        <f t="shared" si="0"/>
        <v>0</v>
      </c>
      <c r="AK24" s="49"/>
      <c r="AL24" s="63">
        <f t="shared" si="1"/>
      </c>
      <c r="AM24" s="63">
        <f t="shared" si="2"/>
      </c>
      <c r="AN24" s="50">
        <f>IF(AK24="要医療",$AJ$24,$AN$10)</f>
        <v>0</v>
      </c>
      <c r="AO24" s="50">
        <f>IF(AK24="重心",$AJ$24,$AN$10)</f>
        <v>0</v>
      </c>
      <c r="AP24" s="50">
        <f>IF(AK24="行動",$AJ$24,$AN$10)</f>
        <v>0</v>
      </c>
      <c r="AQ24" s="50">
        <f>IF(AK24="重度",$AJ$24,$AN$10)</f>
        <v>0</v>
      </c>
    </row>
    <row r="25" spans="1:43" s="50" customFormat="1" ht="17.25" customHeight="1">
      <c r="A25" s="51">
        <v>14</v>
      </c>
      <c r="B25" s="51"/>
      <c r="C25" s="99"/>
      <c r="D25" s="100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62">
        <f t="shared" si="0"/>
        <v>0</v>
      </c>
      <c r="AK25" s="49"/>
      <c r="AL25" s="63">
        <f t="shared" si="1"/>
      </c>
      <c r="AM25" s="63">
        <f t="shared" si="2"/>
      </c>
      <c r="AN25" s="50">
        <f>IF(AK25="要医療",$AJ$25,$AN$10)</f>
        <v>0</v>
      </c>
      <c r="AO25" s="50">
        <f>IF(AK25="重心",$AJ$25,$AN$10)</f>
        <v>0</v>
      </c>
      <c r="AP25" s="50">
        <f>IF(AK25="行動",$AJ$25,$AN$10)</f>
        <v>0</v>
      </c>
      <c r="AQ25" s="50">
        <f>IF(AK25="重度",$AJ$25,$AN$10)</f>
        <v>0</v>
      </c>
    </row>
    <row r="26" spans="1:43" s="50" customFormat="1" ht="17.25" customHeight="1">
      <c r="A26" s="51">
        <v>15</v>
      </c>
      <c r="B26" s="51"/>
      <c r="C26" s="99"/>
      <c r="D26" s="100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62">
        <f t="shared" si="0"/>
        <v>0</v>
      </c>
      <c r="AK26" s="49"/>
      <c r="AL26" s="63">
        <f t="shared" si="1"/>
      </c>
      <c r="AM26" s="63">
        <f t="shared" si="2"/>
      </c>
      <c r="AN26" s="50">
        <f>IF(AK26="要医療",$AJ$26,$AN$10)</f>
        <v>0</v>
      </c>
      <c r="AO26" s="50">
        <f>IF(AK26="重心",$AJ$26,$AN$10)</f>
        <v>0</v>
      </c>
      <c r="AP26" s="50">
        <f>IF(AK26="行動",$AJ$26,$AN$10)</f>
        <v>0</v>
      </c>
      <c r="AQ26" s="50">
        <f>IF(AK26="重度",$AJ$26,$AN$10)</f>
        <v>0</v>
      </c>
    </row>
    <row r="27" spans="1:43" s="50" customFormat="1" ht="17.25" customHeight="1">
      <c r="A27" s="51">
        <v>16</v>
      </c>
      <c r="B27" s="51"/>
      <c r="C27" s="99"/>
      <c r="D27" s="100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62">
        <f t="shared" si="0"/>
        <v>0</v>
      </c>
      <c r="AK27" s="49"/>
      <c r="AL27" s="63">
        <f t="shared" si="1"/>
      </c>
      <c r="AM27" s="63">
        <f t="shared" si="2"/>
      </c>
      <c r="AN27" s="50">
        <f>IF(AK27="要医療",$AJ$27,$AN$10)</f>
        <v>0</v>
      </c>
      <c r="AO27" s="50">
        <f>IF(AK27="重心",$AJ$27,$AN$10)</f>
        <v>0</v>
      </c>
      <c r="AP27" s="50">
        <f>IF(AK27="行動",$AJ$27,$AN$10)</f>
        <v>0</v>
      </c>
      <c r="AQ27" s="50">
        <f>IF(AK27="重度",$AJ$27,$AN$10)</f>
        <v>0</v>
      </c>
    </row>
    <row r="28" spans="1:43" s="50" customFormat="1" ht="17.25" customHeight="1">
      <c r="A28" s="51">
        <v>17</v>
      </c>
      <c r="B28" s="51"/>
      <c r="C28" s="99"/>
      <c r="D28" s="100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62">
        <f t="shared" si="0"/>
        <v>0</v>
      </c>
      <c r="AK28" s="49"/>
      <c r="AL28" s="63">
        <f t="shared" si="1"/>
      </c>
      <c r="AM28" s="63">
        <f t="shared" si="2"/>
      </c>
      <c r="AN28" s="50">
        <f>IF(AK28="要医療",$AJ$28,$AN$10)</f>
        <v>0</v>
      </c>
      <c r="AO28" s="50">
        <f>IF(AK28="重心",$AJ$28,$AN$10)</f>
        <v>0</v>
      </c>
      <c r="AP28" s="50">
        <f>IF(AK28="行動",$AJ$28,$AN$10)</f>
        <v>0</v>
      </c>
      <c r="AQ28" s="50">
        <f>IF(AK28="重度",$AJ$28,$AN$10)</f>
        <v>0</v>
      </c>
    </row>
    <row r="29" spans="1:43" s="50" customFormat="1" ht="17.25" customHeight="1">
      <c r="A29" s="51">
        <v>18</v>
      </c>
      <c r="B29" s="51"/>
      <c r="C29" s="99"/>
      <c r="D29" s="100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62">
        <f t="shared" si="0"/>
        <v>0</v>
      </c>
      <c r="AK29" s="49"/>
      <c r="AL29" s="63">
        <f t="shared" si="1"/>
      </c>
      <c r="AM29" s="63">
        <f t="shared" si="2"/>
      </c>
      <c r="AN29" s="50">
        <f>IF(AK29="要医療",$AJ$29,$AN$10)</f>
        <v>0</v>
      </c>
      <c r="AO29" s="50">
        <f>IF(AK29="重心",$AJ$29,$AN$10)</f>
        <v>0</v>
      </c>
      <c r="AP29" s="50">
        <f>IF(AK29="行動",$AJ$29,$AN$10)</f>
        <v>0</v>
      </c>
      <c r="AQ29" s="50">
        <f>IF(AK29="重度",$AJ$29,$AN$10)</f>
        <v>0</v>
      </c>
    </row>
    <row r="30" spans="1:43" s="50" customFormat="1" ht="17.25" customHeight="1">
      <c r="A30" s="51">
        <v>19</v>
      </c>
      <c r="B30" s="51"/>
      <c r="C30" s="99"/>
      <c r="D30" s="100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62">
        <f t="shared" si="0"/>
        <v>0</v>
      </c>
      <c r="AK30" s="49"/>
      <c r="AL30" s="63">
        <f t="shared" si="1"/>
      </c>
      <c r="AM30" s="63">
        <f t="shared" si="2"/>
      </c>
      <c r="AN30" s="50">
        <f>IF(AK30="要医療",$AJ$30,$AN$10)</f>
        <v>0</v>
      </c>
      <c r="AO30" s="50">
        <f>IF(AK30="重心",$AJ$30,$AN$10)</f>
        <v>0</v>
      </c>
      <c r="AP30" s="50">
        <f>IF(AK30="行動",$AJ$30,$AN$10)</f>
        <v>0</v>
      </c>
      <c r="AQ30" s="50">
        <f>IF(AK30="重度",$AJ$30,$AN$10)</f>
        <v>0</v>
      </c>
    </row>
    <row r="31" spans="1:43" s="50" customFormat="1" ht="17.25" customHeight="1">
      <c r="A31" s="51">
        <v>20</v>
      </c>
      <c r="B31" s="51"/>
      <c r="C31" s="99"/>
      <c r="D31" s="100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62">
        <f t="shared" si="0"/>
        <v>0</v>
      </c>
      <c r="AK31" s="49"/>
      <c r="AL31" s="63">
        <f t="shared" si="1"/>
      </c>
      <c r="AM31" s="63">
        <f t="shared" si="2"/>
      </c>
      <c r="AN31" s="50">
        <f>IF(AK31="要医療",$AJ$31,$AN$10)</f>
        <v>0</v>
      </c>
      <c r="AO31" s="50">
        <f>IF(AK31="重心",$AJ$31,$AN$10)</f>
        <v>0</v>
      </c>
      <c r="AP31" s="50">
        <f>IF(AK31="行動",$AJ$31,$AN$10)</f>
        <v>0</v>
      </c>
      <c r="AQ31" s="50">
        <f>IF(AK31="重度",$AJ$31,$AN$10)</f>
        <v>0</v>
      </c>
    </row>
    <row r="32" spans="1:43" s="50" customFormat="1" ht="17.25" customHeight="1">
      <c r="A32" s="51">
        <v>21</v>
      </c>
      <c r="B32" s="51"/>
      <c r="C32" s="99"/>
      <c r="D32" s="100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62">
        <f t="shared" si="0"/>
        <v>0</v>
      </c>
      <c r="AK32" s="49"/>
      <c r="AL32" s="63">
        <f t="shared" si="1"/>
      </c>
      <c r="AM32" s="63">
        <f t="shared" si="2"/>
      </c>
      <c r="AN32" s="50">
        <f>IF(AK32="要医療",$AJ$32,$AN$10)</f>
        <v>0</v>
      </c>
      <c r="AO32" s="50">
        <f>IF(AK32="重心",$AJ$32,$AN$10)</f>
        <v>0</v>
      </c>
      <c r="AP32" s="50">
        <f>IF(AK32="行動",$AJ$32,$AN$10)</f>
        <v>0</v>
      </c>
      <c r="AQ32" s="50">
        <f>IF(AK32="重度",$AJ$32,$AN$10)</f>
        <v>0</v>
      </c>
    </row>
    <row r="33" spans="1:43" s="50" customFormat="1" ht="17.25" customHeight="1">
      <c r="A33" s="51">
        <v>22</v>
      </c>
      <c r="B33" s="51"/>
      <c r="C33" s="99"/>
      <c r="D33" s="100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62">
        <f t="shared" si="0"/>
        <v>0</v>
      </c>
      <c r="AK33" s="49"/>
      <c r="AL33" s="63">
        <f t="shared" si="1"/>
      </c>
      <c r="AM33" s="63">
        <f t="shared" si="2"/>
      </c>
      <c r="AN33" s="50">
        <f>IF(AK33="要医療",$AJ$33,$AN$10)</f>
        <v>0</v>
      </c>
      <c r="AO33" s="50">
        <f>IF(AK33="重心",$AJ$33,$AN$10)</f>
        <v>0</v>
      </c>
      <c r="AP33" s="50">
        <f>IF(AK33="行動",$AJ$33,$AN$10)</f>
        <v>0</v>
      </c>
      <c r="AQ33" s="50">
        <f>IF(AK33="重度",$AJ$33,$AN$10)</f>
        <v>0</v>
      </c>
    </row>
    <row r="34" spans="1:43" s="50" customFormat="1" ht="17.25" customHeight="1">
      <c r="A34" s="51">
        <v>23</v>
      </c>
      <c r="B34" s="51"/>
      <c r="C34" s="99"/>
      <c r="D34" s="100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62">
        <f t="shared" si="0"/>
        <v>0</v>
      </c>
      <c r="AK34" s="49"/>
      <c r="AL34" s="63">
        <f t="shared" si="1"/>
      </c>
      <c r="AM34" s="63">
        <f t="shared" si="2"/>
      </c>
      <c r="AN34" s="50">
        <f>IF(AK34="要医療",$AJ$34,$AN$10)</f>
        <v>0</v>
      </c>
      <c r="AO34" s="50">
        <f>IF(AK34="重心",$AJ$34,$AN$10)</f>
        <v>0</v>
      </c>
      <c r="AP34" s="50">
        <f>IF(AK34="行動",$AJ$34,$AN$10)</f>
        <v>0</v>
      </c>
      <c r="AQ34" s="50">
        <f>IF(AK34="重度",$AJ$34,$AN$10)</f>
        <v>0</v>
      </c>
    </row>
    <row r="35" spans="1:43" s="50" customFormat="1" ht="17.25" customHeight="1">
      <c r="A35" s="51">
        <v>24</v>
      </c>
      <c r="B35" s="51"/>
      <c r="C35" s="99"/>
      <c r="D35" s="100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62">
        <f t="shared" si="0"/>
        <v>0</v>
      </c>
      <c r="AK35" s="49"/>
      <c r="AL35" s="63">
        <f t="shared" si="1"/>
      </c>
      <c r="AM35" s="63">
        <f t="shared" si="2"/>
      </c>
      <c r="AN35" s="50">
        <f>IF(AK35="要医療",$AJ$35,$AN$10)</f>
        <v>0</v>
      </c>
      <c r="AO35" s="50">
        <f>IF(AK35="重心",$AJ$35,$AN$10)</f>
        <v>0</v>
      </c>
      <c r="AP35" s="50">
        <f>IF(AK35="行動",$AJ$35,$AN$10)</f>
        <v>0</v>
      </c>
      <c r="AQ35" s="50">
        <f>IF(AK35="重度",$AJ$35,$AN$10)</f>
        <v>0</v>
      </c>
    </row>
    <row r="36" spans="1:43" s="50" customFormat="1" ht="17.25" customHeight="1">
      <c r="A36" s="51">
        <v>25</v>
      </c>
      <c r="B36" s="51"/>
      <c r="C36" s="99"/>
      <c r="D36" s="100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62">
        <f t="shared" si="0"/>
        <v>0</v>
      </c>
      <c r="AK36" s="49"/>
      <c r="AL36" s="63">
        <f t="shared" si="1"/>
      </c>
      <c r="AM36" s="63">
        <f t="shared" si="2"/>
      </c>
      <c r="AN36" s="50">
        <f>IF(AK36="要医療",$AJ$36,$AN$10)</f>
        <v>0</v>
      </c>
      <c r="AO36" s="50">
        <f>IF(AK36="重心",$AJ$36,$AN$10)</f>
        <v>0</v>
      </c>
      <c r="AP36" s="50">
        <f>IF(AK36="行動",$AJ$36,$AN$10)</f>
        <v>0</v>
      </c>
      <c r="AQ36" s="50">
        <f>IF(AK36="重度",$AJ$36,$AN$10)</f>
        <v>0</v>
      </c>
    </row>
    <row r="37" spans="1:43" s="50" customFormat="1" ht="17.25" customHeight="1">
      <c r="A37" s="51">
        <v>26</v>
      </c>
      <c r="B37" s="51"/>
      <c r="C37" s="99"/>
      <c r="D37" s="100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62">
        <f t="shared" si="0"/>
        <v>0</v>
      </c>
      <c r="AK37" s="49"/>
      <c r="AL37" s="63">
        <f t="shared" si="1"/>
      </c>
      <c r="AM37" s="63">
        <f t="shared" si="2"/>
      </c>
      <c r="AN37" s="50">
        <f>IF(AK37="要医療",$AJ$37,$AN$10)</f>
        <v>0</v>
      </c>
      <c r="AO37" s="50">
        <f>IF(AK37="重心",$AJ$37,$AN$10)</f>
        <v>0</v>
      </c>
      <c r="AP37" s="50">
        <f>IF(AK37="行動",$AJ$37,$AN$10)</f>
        <v>0</v>
      </c>
      <c r="AQ37" s="50">
        <f>IF(AK37="重度",$AJ$37,$AN$10)</f>
        <v>0</v>
      </c>
    </row>
    <row r="38" spans="1:43" s="50" customFormat="1" ht="17.25" customHeight="1">
      <c r="A38" s="51">
        <v>27</v>
      </c>
      <c r="B38" s="51"/>
      <c r="C38" s="99"/>
      <c r="D38" s="100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62">
        <f t="shared" si="0"/>
        <v>0</v>
      </c>
      <c r="AK38" s="49"/>
      <c r="AL38" s="63">
        <f t="shared" si="1"/>
      </c>
      <c r="AM38" s="63">
        <f t="shared" si="2"/>
      </c>
      <c r="AN38" s="50">
        <f>IF(AK38="要医療",$AJ$38,$AN$10)</f>
        <v>0</v>
      </c>
      <c r="AO38" s="50">
        <f>IF(AK38="重心",$AJ$38,$AN$10)</f>
        <v>0</v>
      </c>
      <c r="AP38" s="50">
        <f>IF(AK38="行動",$AJ$38,$AN$10)</f>
        <v>0</v>
      </c>
      <c r="AQ38" s="50">
        <f>IF(AK38="重度",$AJ$38,$AN$10)</f>
        <v>0</v>
      </c>
    </row>
    <row r="39" spans="1:43" s="50" customFormat="1" ht="17.25" customHeight="1">
      <c r="A39" s="51">
        <v>28</v>
      </c>
      <c r="B39" s="51"/>
      <c r="C39" s="99"/>
      <c r="D39" s="100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62">
        <f t="shared" si="0"/>
        <v>0</v>
      </c>
      <c r="AK39" s="49"/>
      <c r="AL39" s="63">
        <f t="shared" si="1"/>
      </c>
      <c r="AM39" s="63">
        <f t="shared" si="2"/>
      </c>
      <c r="AN39" s="50">
        <f>IF(AK39="要医療",$AJ$39,$AN$10)</f>
        <v>0</v>
      </c>
      <c r="AO39" s="50">
        <f>IF(AK39="重心",$AJ$39,$AN$10)</f>
        <v>0</v>
      </c>
      <c r="AP39" s="50">
        <f>IF(AK39="行動",$AJ$39,$AN$10)</f>
        <v>0</v>
      </c>
      <c r="AQ39" s="50">
        <f>IF(AK39="重度",$AJ$39,$AN$10)</f>
        <v>0</v>
      </c>
    </row>
    <row r="40" spans="1:43" s="50" customFormat="1" ht="17.25" customHeight="1">
      <c r="A40" s="51">
        <v>29</v>
      </c>
      <c r="B40" s="51"/>
      <c r="C40" s="99"/>
      <c r="D40" s="100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62">
        <f t="shared" si="0"/>
        <v>0</v>
      </c>
      <c r="AK40" s="49"/>
      <c r="AL40" s="63">
        <f t="shared" si="1"/>
      </c>
      <c r="AM40" s="63">
        <f t="shared" si="2"/>
      </c>
      <c r="AN40" s="50">
        <f>IF(AK40="要医療",$AJ$40,$AN$10)</f>
        <v>0</v>
      </c>
      <c r="AO40" s="50">
        <f>IF(AK40="重心",$AJ$40,$AN$10)</f>
        <v>0</v>
      </c>
      <c r="AP40" s="50">
        <f>IF(AK40="行動",$AJ$40,$AN$10)</f>
        <v>0</v>
      </c>
      <c r="AQ40" s="50">
        <f>IF(AK40="重度",$AJ$40,$AN$10)</f>
        <v>0</v>
      </c>
    </row>
    <row r="41" spans="1:43" s="50" customFormat="1" ht="17.25" customHeight="1">
      <c r="A41" s="51">
        <v>30</v>
      </c>
      <c r="B41" s="51"/>
      <c r="C41" s="99"/>
      <c r="D41" s="100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62">
        <f t="shared" si="0"/>
        <v>0</v>
      </c>
      <c r="AK41" s="49"/>
      <c r="AL41" s="63">
        <f t="shared" si="1"/>
      </c>
      <c r="AM41" s="63">
        <f t="shared" si="2"/>
      </c>
      <c r="AN41" s="50">
        <f>IF(AK41="要医療",$AJ$41,$AN$10)</f>
        <v>0</v>
      </c>
      <c r="AO41" s="50">
        <f>IF(AK41="重心",$AJ$41,$AN$10)</f>
        <v>0</v>
      </c>
      <c r="AP41" s="50">
        <f>IF(AK41="行動",$AJ$41,$AN$10)</f>
        <v>0</v>
      </c>
      <c r="AQ41" s="50">
        <f>IF(AK41="重度",$AJ$41,$AN$10)</f>
        <v>0</v>
      </c>
    </row>
    <row r="42" spans="1:43" s="50" customFormat="1" ht="17.25" customHeight="1">
      <c r="A42" s="51">
        <v>31</v>
      </c>
      <c r="B42" s="51"/>
      <c r="C42" s="99"/>
      <c r="D42" s="100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62">
        <f t="shared" si="0"/>
        <v>0</v>
      </c>
      <c r="AK42" s="49"/>
      <c r="AL42" s="63">
        <f t="shared" si="1"/>
      </c>
      <c r="AM42" s="63">
        <f t="shared" si="2"/>
      </c>
      <c r="AN42" s="50">
        <f>IF(AK42="要医療",$AJ$42,$AN$10)</f>
        <v>0</v>
      </c>
      <c r="AO42" s="50">
        <f>IF(AK42="重心",$AJ$42,$AN$10)</f>
        <v>0</v>
      </c>
      <c r="AP42" s="50">
        <f>IF(AK42="行動",$AJ$42,$AN$10)</f>
        <v>0</v>
      </c>
      <c r="AQ42" s="50">
        <f>IF(AK42="重度",$AJ$42,$AN$10)</f>
        <v>0</v>
      </c>
    </row>
    <row r="43" spans="1:43" s="50" customFormat="1" ht="17.25" customHeight="1">
      <c r="A43" s="51">
        <v>32</v>
      </c>
      <c r="B43" s="51"/>
      <c r="C43" s="99"/>
      <c r="D43" s="100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62">
        <f t="shared" si="0"/>
        <v>0</v>
      </c>
      <c r="AK43" s="49"/>
      <c r="AL43" s="63">
        <f t="shared" si="1"/>
      </c>
      <c r="AM43" s="63">
        <f t="shared" si="2"/>
      </c>
      <c r="AN43" s="50">
        <f>IF(AK43="要医療",$AJ$43,$AN$10)</f>
        <v>0</v>
      </c>
      <c r="AO43" s="50">
        <f>IF(AK43="重心",$AJ$43,$AN$10)</f>
        <v>0</v>
      </c>
      <c r="AP43" s="50">
        <f>IF(AK43="行動",$AJ$43,$AN$10)</f>
        <v>0</v>
      </c>
      <c r="AQ43" s="50">
        <f>IF(AK43="重度",$AJ$43,$AN$10)</f>
        <v>0</v>
      </c>
    </row>
    <row r="44" spans="1:43" s="50" customFormat="1" ht="17.25" customHeight="1">
      <c r="A44" s="51">
        <v>33</v>
      </c>
      <c r="B44" s="51"/>
      <c r="C44" s="99"/>
      <c r="D44" s="100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62">
        <f t="shared" si="0"/>
        <v>0</v>
      </c>
      <c r="AK44" s="49"/>
      <c r="AL44" s="63">
        <f t="shared" si="1"/>
      </c>
      <c r="AM44" s="63">
        <f t="shared" si="2"/>
      </c>
      <c r="AN44" s="50">
        <f>IF(AK44="要医療",$AJ$44,$AN$10)</f>
        <v>0</v>
      </c>
      <c r="AO44" s="50">
        <f>IF(AK44="重心",$AJ$44,$AN$10)</f>
        <v>0</v>
      </c>
      <c r="AP44" s="50">
        <f>IF(AK44="行動",$AJ$44,$AN$10)</f>
        <v>0</v>
      </c>
      <c r="AQ44" s="50">
        <f>IF(AK44="重度",$AJ$44,$AN$10)</f>
        <v>0</v>
      </c>
    </row>
    <row r="45" spans="1:43" s="50" customFormat="1" ht="17.25" customHeight="1">
      <c r="A45" s="51">
        <v>34</v>
      </c>
      <c r="B45" s="51"/>
      <c r="C45" s="99"/>
      <c r="D45" s="100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62">
        <f t="shared" si="0"/>
        <v>0</v>
      </c>
      <c r="AK45" s="49"/>
      <c r="AL45" s="63">
        <f t="shared" si="1"/>
      </c>
      <c r="AM45" s="63">
        <f t="shared" si="2"/>
      </c>
      <c r="AN45" s="50">
        <f>IF(AK45="要医療",$AJ$45,$AN$10)</f>
        <v>0</v>
      </c>
      <c r="AO45" s="50">
        <f>IF(AK45="重心",$AJ$45,$AN$10)</f>
        <v>0</v>
      </c>
      <c r="AP45" s="50">
        <f>IF(AK45="行動",$AJ$45,$AN$10)</f>
        <v>0</v>
      </c>
      <c r="AQ45" s="50">
        <f>IF(AK45="重度",$AJ$45,$AN$10)</f>
        <v>0</v>
      </c>
    </row>
    <row r="46" spans="1:43" s="50" customFormat="1" ht="17.25" customHeight="1">
      <c r="A46" s="51">
        <v>35</v>
      </c>
      <c r="B46" s="51"/>
      <c r="C46" s="99"/>
      <c r="D46" s="100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62">
        <f t="shared" si="0"/>
        <v>0</v>
      </c>
      <c r="AK46" s="49"/>
      <c r="AL46" s="63">
        <f t="shared" si="1"/>
      </c>
      <c r="AM46" s="63">
        <f t="shared" si="2"/>
      </c>
      <c r="AN46" s="50">
        <f>IF(AK46="要医療",$AJ$46,$AN$10)</f>
        <v>0</v>
      </c>
      <c r="AO46" s="50">
        <f>IF(AK46="重心",$AJ$46,$AN$10)</f>
        <v>0</v>
      </c>
      <c r="AP46" s="50">
        <f>IF(AK46="行動",$AJ$46,$AN$10)</f>
        <v>0</v>
      </c>
      <c r="AQ46" s="50">
        <f>IF(AK46="重度",$AJ$46,$AN$10)</f>
        <v>0</v>
      </c>
    </row>
    <row r="47" spans="1:43" s="50" customFormat="1" ht="17.25" customHeight="1">
      <c r="A47" s="51">
        <v>36</v>
      </c>
      <c r="B47" s="51"/>
      <c r="C47" s="99"/>
      <c r="D47" s="100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62">
        <f t="shared" si="0"/>
        <v>0</v>
      </c>
      <c r="AK47" s="49"/>
      <c r="AL47" s="63">
        <f t="shared" si="1"/>
      </c>
      <c r="AM47" s="63">
        <f t="shared" si="2"/>
      </c>
      <c r="AN47" s="50">
        <f>IF(AK47="要医療",$AJ$47,$AN$10)</f>
        <v>0</v>
      </c>
      <c r="AO47" s="50">
        <f>IF(AK47="重心",$AJ$47,$AN$10)</f>
        <v>0</v>
      </c>
      <c r="AP47" s="50">
        <f>IF(AK47="行動",$AJ$47,$AN$10)</f>
        <v>0</v>
      </c>
      <c r="AQ47" s="50">
        <f>IF(AK47="重度",$AJ$47,$AN$10)</f>
        <v>0</v>
      </c>
    </row>
    <row r="48" spans="1:43" s="50" customFormat="1" ht="17.25" customHeight="1">
      <c r="A48" s="51">
        <v>37</v>
      </c>
      <c r="B48" s="51"/>
      <c r="C48" s="99"/>
      <c r="D48" s="100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62">
        <f t="shared" si="0"/>
        <v>0</v>
      </c>
      <c r="AK48" s="49"/>
      <c r="AL48" s="63">
        <f t="shared" si="1"/>
      </c>
      <c r="AM48" s="63">
        <f t="shared" si="2"/>
      </c>
      <c r="AN48" s="50">
        <f>IF(AK48="要医療",$AJ$48,$AN$10)</f>
        <v>0</v>
      </c>
      <c r="AO48" s="50">
        <f>IF(AK48="重心",$AJ$48,$AN$10)</f>
        <v>0</v>
      </c>
      <c r="AP48" s="50">
        <f>IF(AK48="行動",$AJ$48,$AN$10)</f>
        <v>0</v>
      </c>
      <c r="AQ48" s="50">
        <f>IF(AK48="重度",$AJ$48,$AN$10)</f>
        <v>0</v>
      </c>
    </row>
    <row r="49" spans="1:43" s="50" customFormat="1" ht="17.25" customHeight="1">
      <c r="A49" s="51">
        <v>38</v>
      </c>
      <c r="B49" s="51"/>
      <c r="C49" s="99"/>
      <c r="D49" s="100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62">
        <f t="shared" si="0"/>
        <v>0</v>
      </c>
      <c r="AK49" s="49"/>
      <c r="AL49" s="63">
        <f t="shared" si="1"/>
      </c>
      <c r="AM49" s="63">
        <f t="shared" si="2"/>
      </c>
      <c r="AN49" s="50">
        <f>IF(AK49="要医療",$AJ$49,$AN$10)</f>
        <v>0</v>
      </c>
      <c r="AO49" s="50">
        <f>IF(AK49="重心",$AJ$49,$AN$10)</f>
        <v>0</v>
      </c>
      <c r="AP49" s="50">
        <f>IF(AK49="行動",$AJ$49,$AN$10)</f>
        <v>0</v>
      </c>
      <c r="AQ49" s="50">
        <f>IF(AK49="重度",$AJ$49,$AN$10)</f>
        <v>0</v>
      </c>
    </row>
    <row r="50" spans="1:43" s="50" customFormat="1" ht="17.25" customHeight="1">
      <c r="A50" s="51">
        <v>39</v>
      </c>
      <c r="B50" s="51"/>
      <c r="C50" s="99"/>
      <c r="D50" s="100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62">
        <f t="shared" si="0"/>
        <v>0</v>
      </c>
      <c r="AK50" s="49"/>
      <c r="AL50" s="63">
        <f t="shared" si="1"/>
      </c>
      <c r="AM50" s="63">
        <f t="shared" si="2"/>
      </c>
      <c r="AN50" s="50">
        <f>IF(AK50="要医療",$AJ$50,$AN$10)</f>
        <v>0</v>
      </c>
      <c r="AO50" s="50">
        <f>IF(AK50="重心",$AJ$50,$AN$10)</f>
        <v>0</v>
      </c>
      <c r="AP50" s="50">
        <f>IF(AK50="行動",$AJ$50,$AN$10)</f>
        <v>0</v>
      </c>
      <c r="AQ50" s="50">
        <f>IF(AK50="重度",$AJ$50,$AN$10)</f>
        <v>0</v>
      </c>
    </row>
    <row r="51" spans="1:43" s="50" customFormat="1" ht="17.25" customHeight="1">
      <c r="A51" s="51">
        <v>40</v>
      </c>
      <c r="B51" s="51"/>
      <c r="C51" s="99"/>
      <c r="D51" s="100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62">
        <f t="shared" si="0"/>
        <v>0</v>
      </c>
      <c r="AK51" s="49"/>
      <c r="AL51" s="63">
        <f t="shared" si="1"/>
      </c>
      <c r="AM51" s="63">
        <f t="shared" si="2"/>
      </c>
      <c r="AN51" s="50">
        <f>IF(AK51="要医療",$AJ$51,$AN$10)</f>
        <v>0</v>
      </c>
      <c r="AO51" s="50">
        <f>IF(AK51="重心",$AJ$51,$AN$10)</f>
        <v>0</v>
      </c>
      <c r="AP51" s="50">
        <f>IF(AK51="行動",$AJ$51,$AN$10)</f>
        <v>0</v>
      </c>
      <c r="AQ51" s="50">
        <f>IF(AK51="重度",$AJ$51,$AN$10)</f>
        <v>0</v>
      </c>
    </row>
    <row r="52" spans="1:43" s="50" customFormat="1" ht="17.25" customHeight="1">
      <c r="A52" s="51">
        <v>41</v>
      </c>
      <c r="B52" s="51"/>
      <c r="C52" s="99"/>
      <c r="D52" s="100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62">
        <f t="shared" si="0"/>
        <v>0</v>
      </c>
      <c r="AK52" s="49"/>
      <c r="AL52" s="63">
        <f t="shared" si="1"/>
      </c>
      <c r="AM52" s="63">
        <f t="shared" si="2"/>
      </c>
      <c r="AN52" s="50">
        <f>IF(AK52="要医療",$AJ$52,$AN$10)</f>
        <v>0</v>
      </c>
      <c r="AO52" s="50">
        <f>IF(AK52="重心",$AJ$52,$AN$10)</f>
        <v>0</v>
      </c>
      <c r="AP52" s="50">
        <f>IF(AK52="行動",$AJ$52,$AN$10)</f>
        <v>0</v>
      </c>
      <c r="AQ52" s="50">
        <f>IF(AK52="重度",$AJ$52,$AN$10)</f>
        <v>0</v>
      </c>
    </row>
    <row r="53" spans="1:43" s="50" customFormat="1" ht="17.25" customHeight="1">
      <c r="A53" s="51">
        <v>42</v>
      </c>
      <c r="B53" s="51"/>
      <c r="C53" s="99"/>
      <c r="D53" s="100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62">
        <f t="shared" si="0"/>
        <v>0</v>
      </c>
      <c r="AK53" s="49"/>
      <c r="AL53" s="63">
        <f t="shared" si="1"/>
      </c>
      <c r="AM53" s="63">
        <f t="shared" si="2"/>
      </c>
      <c r="AN53" s="50">
        <f>IF(AK53="要医療",$AJ$53,$AN$10)</f>
        <v>0</v>
      </c>
      <c r="AO53" s="50">
        <f>IF(AK53="重心",$AJ$53,$AN$10)</f>
        <v>0</v>
      </c>
      <c r="AP53" s="50">
        <f>IF(AK53="行動",$AJ$53,$AN$10)</f>
        <v>0</v>
      </c>
      <c r="AQ53" s="50">
        <f>IF(AK53="重度",$AJ$53,$AN$10)</f>
        <v>0</v>
      </c>
    </row>
    <row r="54" spans="1:43" s="50" customFormat="1" ht="17.25" customHeight="1">
      <c r="A54" s="51">
        <v>43</v>
      </c>
      <c r="B54" s="51"/>
      <c r="C54" s="99"/>
      <c r="D54" s="100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62">
        <f t="shared" si="0"/>
        <v>0</v>
      </c>
      <c r="AK54" s="49"/>
      <c r="AL54" s="63">
        <f t="shared" si="1"/>
      </c>
      <c r="AM54" s="63">
        <f t="shared" si="2"/>
      </c>
      <c r="AN54" s="50">
        <f>IF(AK54="要医療",$AJ$54,$AN$10)</f>
        <v>0</v>
      </c>
      <c r="AO54" s="50">
        <f>IF(AK54="重心",$AJ$54,$AN$10)</f>
        <v>0</v>
      </c>
      <c r="AP54" s="50">
        <f>IF(AK54="行動",$AJ$54,$AN$10)</f>
        <v>0</v>
      </c>
      <c r="AQ54" s="50">
        <f>IF(AK54="重度",$AJ$54,$AN$10)</f>
        <v>0</v>
      </c>
    </row>
    <row r="55" spans="1:43" s="50" customFormat="1" ht="17.25" customHeight="1">
      <c r="A55" s="51">
        <v>44</v>
      </c>
      <c r="B55" s="51"/>
      <c r="C55" s="99"/>
      <c r="D55" s="100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62">
        <f t="shared" si="0"/>
        <v>0</v>
      </c>
      <c r="AK55" s="49"/>
      <c r="AL55" s="63">
        <f t="shared" si="1"/>
      </c>
      <c r="AM55" s="63">
        <f t="shared" si="2"/>
      </c>
      <c r="AN55" s="50">
        <f>IF(AK55="要医療",$AJ$55,$AN$10)</f>
        <v>0</v>
      </c>
      <c r="AO55" s="50">
        <f>IF(AK55="重心",$AJ$55,$AN$10)</f>
        <v>0</v>
      </c>
      <c r="AP55" s="50">
        <f>IF(AK55="行動",$AJ$55,$AN$10)</f>
        <v>0</v>
      </c>
      <c r="AQ55" s="50">
        <f>IF(AK55="重度",$AJ$55,$AN$10)</f>
        <v>0</v>
      </c>
    </row>
    <row r="56" spans="1:43" s="50" customFormat="1" ht="17.25" customHeight="1">
      <c r="A56" s="51">
        <v>45</v>
      </c>
      <c r="B56" s="51"/>
      <c r="C56" s="99"/>
      <c r="D56" s="100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62">
        <f t="shared" si="0"/>
        <v>0</v>
      </c>
      <c r="AK56" s="49"/>
      <c r="AL56" s="63">
        <f t="shared" si="1"/>
      </c>
      <c r="AM56" s="63">
        <f t="shared" si="2"/>
      </c>
      <c r="AN56" s="50">
        <f>IF(AK56="要医療",$AJ$56,$AN$10)</f>
        <v>0</v>
      </c>
      <c r="AO56" s="50">
        <f>IF(AK56="重心",$AJ$56,$AN$10)</f>
        <v>0</v>
      </c>
      <c r="AP56" s="50">
        <f>IF(AK56="行動",$AJ$56,$AN$10)</f>
        <v>0</v>
      </c>
      <c r="AQ56" s="50">
        <f>IF(AK56="重度",$AJ$56,$AN$10)</f>
        <v>0</v>
      </c>
    </row>
    <row r="57" spans="1:43" s="50" customFormat="1" ht="17.25" customHeight="1">
      <c r="A57" s="51">
        <v>46</v>
      </c>
      <c r="B57" s="51"/>
      <c r="C57" s="99"/>
      <c r="D57" s="100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62">
        <f t="shared" si="0"/>
        <v>0</v>
      </c>
      <c r="AK57" s="49"/>
      <c r="AL57" s="63">
        <f t="shared" si="1"/>
      </c>
      <c r="AM57" s="63">
        <f t="shared" si="2"/>
      </c>
      <c r="AN57" s="50">
        <f>IF(AK57="要医療",$AJ$57,$AN$10)</f>
        <v>0</v>
      </c>
      <c r="AO57" s="50">
        <f>IF(AK57="重心",$AJ$57,$AN$10)</f>
        <v>0</v>
      </c>
      <c r="AP57" s="50">
        <f>IF(AK57="行動",$AJ$57,$AN$10)</f>
        <v>0</v>
      </c>
      <c r="AQ57" s="50">
        <f>IF(AK57="重度",$AJ$57,$AN$10)</f>
        <v>0</v>
      </c>
    </row>
    <row r="58" spans="1:43" s="50" customFormat="1" ht="17.25" customHeight="1">
      <c r="A58" s="51">
        <v>47</v>
      </c>
      <c r="B58" s="51"/>
      <c r="C58" s="99"/>
      <c r="D58" s="100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62">
        <f t="shared" si="0"/>
        <v>0</v>
      </c>
      <c r="AK58" s="49"/>
      <c r="AL58" s="63">
        <f t="shared" si="1"/>
      </c>
      <c r="AM58" s="63">
        <f t="shared" si="2"/>
      </c>
      <c r="AN58" s="50">
        <f>IF(AK58="要医療",$AJ$58,$AN$10)</f>
        <v>0</v>
      </c>
      <c r="AO58" s="50">
        <f>IF(AK58="重心",$AJ$58,$AN$10)</f>
        <v>0</v>
      </c>
      <c r="AP58" s="50">
        <f>IF(AK58="行動",$AJ$58,$AN$10)</f>
        <v>0</v>
      </c>
      <c r="AQ58" s="50">
        <f>IF(AK58="重度",$AJ$58,$AN$10)</f>
        <v>0</v>
      </c>
    </row>
    <row r="59" spans="1:43" s="50" customFormat="1" ht="17.25" customHeight="1">
      <c r="A59" s="51">
        <v>48</v>
      </c>
      <c r="B59" s="51"/>
      <c r="C59" s="99"/>
      <c r="D59" s="100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62">
        <f t="shared" si="0"/>
        <v>0</v>
      </c>
      <c r="AK59" s="49"/>
      <c r="AL59" s="63">
        <f t="shared" si="1"/>
      </c>
      <c r="AM59" s="63">
        <f t="shared" si="2"/>
      </c>
      <c r="AN59" s="50">
        <f>IF(AK59="要医療",$AJ$59,$AN$10)</f>
        <v>0</v>
      </c>
      <c r="AO59" s="50">
        <f>IF(AK59="重心",$AJ$59,$AN$10)</f>
        <v>0</v>
      </c>
      <c r="AP59" s="50">
        <f>IF(AK59="行動",$AJ$59,$AN$10)</f>
        <v>0</v>
      </c>
      <c r="AQ59" s="50">
        <f>IF(AK59="重度",$AJ$59,$AN$10)</f>
        <v>0</v>
      </c>
    </row>
    <row r="60" spans="1:43" s="50" customFormat="1" ht="17.25" customHeight="1">
      <c r="A60" s="51">
        <v>49</v>
      </c>
      <c r="B60" s="51"/>
      <c r="C60" s="99"/>
      <c r="D60" s="100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62">
        <f t="shared" si="0"/>
        <v>0</v>
      </c>
      <c r="AK60" s="49"/>
      <c r="AL60" s="63">
        <f t="shared" si="1"/>
      </c>
      <c r="AM60" s="63">
        <f t="shared" si="2"/>
      </c>
      <c r="AN60" s="50">
        <f>IF(AK60="要医療",$AJ$60,$AN$10)</f>
        <v>0</v>
      </c>
      <c r="AO60" s="50">
        <f>IF(AK60="重心",$AJ$60,$AN$10)</f>
        <v>0</v>
      </c>
      <c r="AP60" s="50">
        <f>IF(AK60="行動",$AJ$60,$AN$10)</f>
        <v>0</v>
      </c>
      <c r="AQ60" s="50">
        <f>IF(AK60="重度",$AJ$60,$AN$10)</f>
        <v>0</v>
      </c>
    </row>
    <row r="61" spans="1:43" s="50" customFormat="1" ht="17.25" customHeight="1">
      <c r="A61" s="51">
        <v>50</v>
      </c>
      <c r="B61" s="51"/>
      <c r="C61" s="99"/>
      <c r="D61" s="100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62">
        <f t="shared" si="0"/>
        <v>0</v>
      </c>
      <c r="AK61" s="49"/>
      <c r="AL61" s="63">
        <f t="shared" si="1"/>
      </c>
      <c r="AM61" s="63">
        <f t="shared" si="2"/>
      </c>
      <c r="AN61" s="50">
        <f>IF(AK61="要医療",$AJ$61,$AN$10)</f>
        <v>0</v>
      </c>
      <c r="AO61" s="50">
        <f>IF(AK61="重心",$AJ$61,$AN$10)</f>
        <v>0</v>
      </c>
      <c r="AP61" s="50">
        <f>IF(AK61="行動",$AJ$61,$AN$10)</f>
        <v>0</v>
      </c>
      <c r="AQ61" s="50">
        <f>IF(AK61="重度",$AJ$61,$AN$10)</f>
        <v>0</v>
      </c>
    </row>
    <row r="62" spans="1:44" ht="20.25" customHeight="1">
      <c r="A62" s="91" t="s">
        <v>9</v>
      </c>
      <c r="B62" s="92"/>
      <c r="C62" s="92"/>
      <c r="D62" s="9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3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4">
        <f>COUNTIF(AK12:AK61,"行動")</f>
        <v>0</v>
      </c>
      <c r="AL62" s="68"/>
      <c r="AM62" s="80">
        <f>SUM(AM12:AM61)</f>
        <v>0</v>
      </c>
      <c r="AN62" s="81">
        <f>SUM(AN12:AN61)</f>
        <v>0</v>
      </c>
      <c r="AO62" s="81">
        <f>SUM(AO12:AO61)</f>
        <v>0</v>
      </c>
      <c r="AP62" s="81">
        <f>SUM(AP12:AP61)</f>
        <v>0</v>
      </c>
      <c r="AQ62" s="81">
        <f>SUM(AQ12:AQ61)</f>
        <v>0</v>
      </c>
      <c r="AR62" s="78" t="s">
        <v>50</v>
      </c>
    </row>
    <row r="63" spans="37:44" ht="16.5" customHeight="1">
      <c r="AK63" s="116" t="s">
        <v>38</v>
      </c>
      <c r="AL63" s="116"/>
      <c r="AM63" s="116"/>
      <c r="AN63" s="76" t="s">
        <v>19</v>
      </c>
      <c r="AO63" s="76" t="s">
        <v>20</v>
      </c>
      <c r="AP63" s="76" t="s">
        <v>21</v>
      </c>
      <c r="AQ63" s="76" t="s">
        <v>22</v>
      </c>
      <c r="AR63" s="79"/>
    </row>
    <row r="64" spans="17:44" ht="16.5" customHeight="1">
      <c r="Q64" s="45"/>
      <c r="AN64" s="81">
        <f>COUNTIF(AK12:AK61,"要医療")</f>
        <v>0</v>
      </c>
      <c r="AO64" s="81">
        <f>COUNTIF(AK12:AK61,"重心")</f>
        <v>0</v>
      </c>
      <c r="AP64" s="81">
        <f>COUNTIF(AK12:AK61,"行動")</f>
        <v>0</v>
      </c>
      <c r="AQ64" s="81">
        <f>COUNTIF(AK12:AK61,"重度")</f>
        <v>0</v>
      </c>
      <c r="AR64" s="78" t="s">
        <v>79</v>
      </c>
    </row>
    <row r="65" spans="40:43" ht="16.5" customHeight="1">
      <c r="AN65" s="50"/>
      <c r="AO65" s="50"/>
      <c r="AP65" s="50"/>
      <c r="AQ65" s="50"/>
    </row>
    <row r="66" spans="40:43" ht="16.5" customHeight="1">
      <c r="AN66" s="50"/>
      <c r="AO66" s="50"/>
      <c r="AP66" s="50"/>
      <c r="AQ66" s="50"/>
    </row>
    <row r="68" spans="40:43" ht="16.5" customHeight="1">
      <c r="AN68" s="82"/>
      <c r="AO68" s="82"/>
      <c r="AP68" s="82"/>
      <c r="AQ68" s="82"/>
    </row>
  </sheetData>
  <sheetProtection password="CC0D" sheet="1"/>
  <protectedRanges>
    <protectedRange sqref="B12:C12 B13:B17 E12:AI61 C13:C61" name="範囲1"/>
  </protectedRanges>
  <mergeCells count="70">
    <mergeCell ref="C44:D44"/>
    <mergeCell ref="C45:D45"/>
    <mergeCell ref="C46:D46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58:D58"/>
    <mergeCell ref="C59:D59"/>
    <mergeCell ref="C60:D60"/>
    <mergeCell ref="C61:D61"/>
    <mergeCell ref="A62:D62"/>
    <mergeCell ref="AK63:AM63"/>
    <mergeCell ref="C52:D52"/>
    <mergeCell ref="C53:D53"/>
    <mergeCell ref="C54:D54"/>
    <mergeCell ref="C55:D55"/>
    <mergeCell ref="C56:D56"/>
    <mergeCell ref="C57:D57"/>
    <mergeCell ref="C21:D21"/>
    <mergeCell ref="C47:D47"/>
    <mergeCell ref="C48:D48"/>
    <mergeCell ref="C49:D49"/>
    <mergeCell ref="C50:D50"/>
    <mergeCell ref="C51:D51"/>
    <mergeCell ref="C22:D22"/>
    <mergeCell ref="C23:D23"/>
    <mergeCell ref="C24:D24"/>
    <mergeCell ref="C25:D25"/>
    <mergeCell ref="C15:D15"/>
    <mergeCell ref="C16:D16"/>
    <mergeCell ref="C17:D17"/>
    <mergeCell ref="C18:D18"/>
    <mergeCell ref="C19:D19"/>
    <mergeCell ref="C20:D20"/>
    <mergeCell ref="AK10:AK11"/>
    <mergeCell ref="AL10:AL11"/>
    <mergeCell ref="AM10:AM11"/>
    <mergeCell ref="C12:D12"/>
    <mergeCell ref="C13:D13"/>
    <mergeCell ref="C14:D14"/>
    <mergeCell ref="A9:C9"/>
    <mergeCell ref="D9:N9"/>
    <mergeCell ref="A10:A11"/>
    <mergeCell ref="B10:B11"/>
    <mergeCell ref="C10:C11"/>
    <mergeCell ref="AJ10:AJ11"/>
    <mergeCell ref="A2:AM2"/>
    <mergeCell ref="A6:C6"/>
    <mergeCell ref="A7:C7"/>
    <mergeCell ref="D7:N7"/>
    <mergeCell ref="P7:AH8"/>
    <mergeCell ref="A8:C8"/>
    <mergeCell ref="D8:N8"/>
    <mergeCell ref="P5:AH6"/>
    <mergeCell ref="D6:N6"/>
  </mergeCells>
  <dataValidations count="3">
    <dataValidation type="list" allowBlank="1" showInputMessage="1" showErrorMessage="1" sqref="E12:AI61">
      <formula1>"○"</formula1>
    </dataValidation>
    <dataValidation type="list" allowBlank="1" showInputMessage="1" showErrorMessage="1" sqref="D9:N9">
      <formula1>"生活介護,短期入所,共同生活援助"</formula1>
    </dataValidation>
    <dataValidation type="list" allowBlank="1" showInputMessage="1" showErrorMessage="1" sqref="AK12:AK61">
      <formula1>"要医療,重心,行動,重度"</formula1>
    </dataValidation>
  </dataValidations>
  <printOptions/>
  <pageMargins left="0.35433070866141736" right="0.1968503937007874" top="0.5118110236220472" bottom="0.35433070866141736" header="0.2755905511811024" footer="0.1968503937007874"/>
  <pageSetup fitToHeight="0" fitToWidth="0" horizontalDpi="600" verticalDpi="600" orientation="landscape" paperSize="9" scale="85" r:id="rId1"/>
  <rowBreaks count="1" manualBreakCount="1">
    <brk id="3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AU64"/>
  <sheetViews>
    <sheetView view="pageBreakPreview" zoomScale="85" zoomScaleSheetLayoutView="85" zoomScalePageLayoutView="0" workbookViewId="0" topLeftCell="A1">
      <selection activeCell="M16" sqref="M16:N16"/>
    </sheetView>
  </sheetViews>
  <sheetFormatPr defaultColWidth="9.140625" defaultRowHeight="16.5" customHeight="1"/>
  <cols>
    <col min="1" max="1" width="3.57421875" style="43" customWidth="1"/>
    <col min="2" max="3" width="13.421875" style="43" customWidth="1"/>
    <col min="4" max="4" width="3.00390625" style="43" bestFit="1" customWidth="1"/>
    <col min="5" max="35" width="3.140625" style="43" customWidth="1"/>
    <col min="36" max="36" width="7.421875" style="43" bestFit="1" customWidth="1"/>
    <col min="37" max="37" width="8.7109375" style="43" customWidth="1"/>
    <col min="38" max="38" width="9.00390625" style="43" bestFit="1" customWidth="1"/>
    <col min="39" max="43" width="9.00390625" style="43" customWidth="1"/>
    <col min="44" max="44" width="13.8515625" style="43" bestFit="1" customWidth="1"/>
    <col min="45" max="16384" width="9.00390625" style="43" customWidth="1"/>
  </cols>
  <sheetData>
    <row r="1" ht="11.25" customHeight="1"/>
    <row r="2" spans="1:39" ht="23.25" customHeight="1">
      <c r="A2" s="117" t="s">
        <v>25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</row>
    <row r="4" s="44" customFormat="1" ht="16.5" customHeight="1">
      <c r="A4" s="44" t="s">
        <v>2</v>
      </c>
    </row>
    <row r="5" spans="16:37" s="44" customFormat="1" ht="16.5" customHeight="1" thickBot="1"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J5" s="45" t="s">
        <v>14</v>
      </c>
      <c r="AK5" s="45"/>
    </row>
    <row r="6" spans="1:47" s="44" customFormat="1" ht="21" customHeight="1">
      <c r="A6" s="101" t="s">
        <v>5</v>
      </c>
      <c r="B6" s="102"/>
      <c r="C6" s="103"/>
      <c r="D6" s="112" t="s">
        <v>85</v>
      </c>
      <c r="E6" s="113"/>
      <c r="F6" s="113"/>
      <c r="G6" s="113"/>
      <c r="H6" s="113"/>
      <c r="I6" s="113"/>
      <c r="J6" s="113"/>
      <c r="K6" s="113"/>
      <c r="L6" s="113"/>
      <c r="M6" s="113"/>
      <c r="N6" s="11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J6" s="45" t="s">
        <v>15</v>
      </c>
      <c r="AK6" s="45"/>
      <c r="AT6" s="69" t="s">
        <v>24</v>
      </c>
      <c r="AU6" s="69" t="s">
        <v>23</v>
      </c>
    </row>
    <row r="7" spans="1:47" s="44" customFormat="1" ht="21" customHeight="1">
      <c r="A7" s="104" t="s">
        <v>6</v>
      </c>
      <c r="B7" s="105"/>
      <c r="C7" s="106"/>
      <c r="D7" s="93"/>
      <c r="E7" s="94"/>
      <c r="F7" s="94"/>
      <c r="G7" s="94"/>
      <c r="H7" s="94"/>
      <c r="I7" s="94"/>
      <c r="J7" s="94"/>
      <c r="K7" s="94"/>
      <c r="L7" s="94"/>
      <c r="M7" s="94"/>
      <c r="N7" s="95"/>
      <c r="P7" s="115" t="str">
        <f>IF(OR(AND(D9="生活介護",AK62&gt;0),AND(D9="共同生活援助",AK62&gt;0)),"補助対象要件「行動」を確認して下さい","    ")</f>
        <v>    </v>
      </c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J7" s="45" t="s">
        <v>16</v>
      </c>
      <c r="AK7" s="45"/>
      <c r="AT7" s="70" t="s">
        <v>19</v>
      </c>
      <c r="AU7" s="71">
        <v>2000</v>
      </c>
    </row>
    <row r="8" spans="1:47" s="44" customFormat="1" ht="21" customHeight="1">
      <c r="A8" s="104" t="s">
        <v>7</v>
      </c>
      <c r="B8" s="105"/>
      <c r="C8" s="106"/>
      <c r="D8" s="93"/>
      <c r="E8" s="94"/>
      <c r="F8" s="94"/>
      <c r="G8" s="94"/>
      <c r="H8" s="94"/>
      <c r="I8" s="94"/>
      <c r="J8" s="94"/>
      <c r="K8" s="94"/>
      <c r="L8" s="94"/>
      <c r="M8" s="94"/>
      <c r="N8" s="9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J8" s="45" t="s">
        <v>17</v>
      </c>
      <c r="AK8" s="45"/>
      <c r="AT8" s="70" t="s">
        <v>20</v>
      </c>
      <c r="AU8" s="71">
        <v>1100</v>
      </c>
    </row>
    <row r="9" spans="1:47" s="44" customFormat="1" ht="21" customHeight="1" thickBot="1">
      <c r="A9" s="107" t="s">
        <v>8</v>
      </c>
      <c r="B9" s="108"/>
      <c r="C9" s="109"/>
      <c r="D9" s="96" t="s">
        <v>66</v>
      </c>
      <c r="E9" s="97"/>
      <c r="F9" s="97"/>
      <c r="G9" s="97"/>
      <c r="H9" s="97"/>
      <c r="I9" s="97"/>
      <c r="J9" s="97"/>
      <c r="K9" s="97"/>
      <c r="L9" s="97"/>
      <c r="M9" s="97"/>
      <c r="N9" s="98"/>
      <c r="AJ9" s="45" t="s">
        <v>18</v>
      </c>
      <c r="AK9" s="45"/>
      <c r="AT9" s="70" t="s">
        <v>21</v>
      </c>
      <c r="AU9" s="71">
        <v>1100</v>
      </c>
    </row>
    <row r="10" spans="1:47" s="46" customFormat="1" ht="16.5" customHeight="1">
      <c r="A10" s="118"/>
      <c r="B10" s="120" t="s">
        <v>0</v>
      </c>
      <c r="C10" s="87" t="s">
        <v>1</v>
      </c>
      <c r="D10" s="55" t="s">
        <v>3</v>
      </c>
      <c r="E10" s="56">
        <v>1</v>
      </c>
      <c r="F10" s="57">
        <v>2</v>
      </c>
      <c r="G10" s="58">
        <v>3</v>
      </c>
      <c r="H10" s="58">
        <v>4</v>
      </c>
      <c r="I10" s="58">
        <v>5</v>
      </c>
      <c r="J10" s="58">
        <v>6</v>
      </c>
      <c r="K10" s="58">
        <v>7</v>
      </c>
      <c r="L10" s="58">
        <v>8</v>
      </c>
      <c r="M10" s="58">
        <v>9</v>
      </c>
      <c r="N10" s="58">
        <v>10</v>
      </c>
      <c r="O10" s="59">
        <v>11</v>
      </c>
      <c r="P10" s="59">
        <v>12</v>
      </c>
      <c r="Q10" s="59">
        <v>13</v>
      </c>
      <c r="R10" s="59">
        <v>14</v>
      </c>
      <c r="S10" s="59">
        <v>15</v>
      </c>
      <c r="T10" s="59">
        <v>16</v>
      </c>
      <c r="U10" s="59">
        <v>17</v>
      </c>
      <c r="V10" s="59">
        <v>18</v>
      </c>
      <c r="W10" s="59">
        <v>19</v>
      </c>
      <c r="X10" s="59">
        <v>20</v>
      </c>
      <c r="Y10" s="59">
        <v>21</v>
      </c>
      <c r="Z10" s="59">
        <v>22</v>
      </c>
      <c r="AA10" s="59">
        <v>23</v>
      </c>
      <c r="AB10" s="59">
        <v>24</v>
      </c>
      <c r="AC10" s="59">
        <v>25</v>
      </c>
      <c r="AD10" s="59">
        <v>26</v>
      </c>
      <c r="AE10" s="59">
        <v>27</v>
      </c>
      <c r="AF10" s="59">
        <v>28</v>
      </c>
      <c r="AG10" s="59">
        <v>29</v>
      </c>
      <c r="AH10" s="59">
        <v>30</v>
      </c>
      <c r="AI10" s="59">
        <v>31</v>
      </c>
      <c r="AJ10" s="85" t="s">
        <v>10</v>
      </c>
      <c r="AK10" s="87" t="s">
        <v>11</v>
      </c>
      <c r="AL10" s="87" t="s">
        <v>13</v>
      </c>
      <c r="AM10" s="89" t="s">
        <v>12</v>
      </c>
      <c r="AT10" s="72" t="s">
        <v>22</v>
      </c>
      <c r="AU10" s="73">
        <v>500</v>
      </c>
    </row>
    <row r="11" spans="1:43" s="46" customFormat="1" ht="16.5" customHeight="1" thickBot="1">
      <c r="A11" s="119"/>
      <c r="B11" s="121"/>
      <c r="C11" s="88"/>
      <c r="D11" s="60" t="s">
        <v>4</v>
      </c>
      <c r="E11" s="64" t="s">
        <v>68</v>
      </c>
      <c r="F11" s="64" t="s">
        <v>69</v>
      </c>
      <c r="G11" s="65" t="s">
        <v>70</v>
      </c>
      <c r="H11" s="66" t="s">
        <v>3</v>
      </c>
      <c r="I11" s="64" t="s">
        <v>71</v>
      </c>
      <c r="J11" s="64" t="s">
        <v>72</v>
      </c>
      <c r="K11" s="64" t="s">
        <v>73</v>
      </c>
      <c r="L11" s="64" t="s">
        <v>68</v>
      </c>
      <c r="M11" s="259" t="s">
        <v>69</v>
      </c>
      <c r="N11" s="65" t="s">
        <v>70</v>
      </c>
      <c r="O11" s="66" t="s">
        <v>3</v>
      </c>
      <c r="P11" s="66" t="s">
        <v>71</v>
      </c>
      <c r="Q11" s="64" t="s">
        <v>59</v>
      </c>
      <c r="R11" s="64" t="s">
        <v>60</v>
      </c>
      <c r="S11" s="64" t="s">
        <v>68</v>
      </c>
      <c r="T11" s="64" t="s">
        <v>62</v>
      </c>
      <c r="U11" s="65" t="s">
        <v>56</v>
      </c>
      <c r="V11" s="66" t="s">
        <v>57</v>
      </c>
      <c r="W11" s="64" t="s">
        <v>58</v>
      </c>
      <c r="X11" s="64" t="s">
        <v>59</v>
      </c>
      <c r="Y11" s="64" t="s">
        <v>73</v>
      </c>
      <c r="Z11" s="64" t="s">
        <v>68</v>
      </c>
      <c r="AA11" s="66" t="s">
        <v>69</v>
      </c>
      <c r="AB11" s="65" t="s">
        <v>56</v>
      </c>
      <c r="AC11" s="66" t="s">
        <v>3</v>
      </c>
      <c r="AD11" s="64" t="s">
        <v>71</v>
      </c>
      <c r="AE11" s="64" t="s">
        <v>72</v>
      </c>
      <c r="AF11" s="64" t="s">
        <v>60</v>
      </c>
      <c r="AG11" s="64" t="s">
        <v>61</v>
      </c>
      <c r="AH11" s="67"/>
      <c r="AI11" s="67"/>
      <c r="AJ11" s="86"/>
      <c r="AK11" s="88"/>
      <c r="AL11" s="88"/>
      <c r="AM11" s="90"/>
      <c r="AN11" s="76" t="s">
        <v>19</v>
      </c>
      <c r="AO11" s="76" t="s">
        <v>20</v>
      </c>
      <c r="AP11" s="76" t="s">
        <v>21</v>
      </c>
      <c r="AQ11" s="76" t="s">
        <v>22</v>
      </c>
    </row>
    <row r="12" spans="1:43" s="50" customFormat="1" ht="17.25" customHeight="1">
      <c r="A12" s="47">
        <v>1</v>
      </c>
      <c r="B12" s="47"/>
      <c r="C12" s="110"/>
      <c r="D12" s="111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75"/>
      <c r="AH12" s="83"/>
      <c r="AI12" s="83"/>
      <c r="AJ12" s="61">
        <f>COUNTIF(E12:AI12,"○")</f>
        <v>0</v>
      </c>
      <c r="AK12" s="49"/>
      <c r="AL12" s="63">
        <f>IF(AK12="","",VLOOKUP(AK12,$AT$6:$AU$10,2,0))</f>
      </c>
      <c r="AM12" s="63">
        <f>IF(AL12="","",AJ12*AL12)</f>
      </c>
      <c r="AN12" s="50">
        <f>IF(AK12="要医療",$AJ$12,$AN$10)</f>
        <v>0</v>
      </c>
      <c r="AO12" s="50">
        <f>IF(AK12="重心",$AJ$12,$AN$10)</f>
        <v>0</v>
      </c>
      <c r="AP12" s="50">
        <f>IF(AK12="行動",$AJ$12,$AN$10)</f>
        <v>0</v>
      </c>
      <c r="AQ12" s="50">
        <f>IF(AK12="重度",$AJ$12,$AN$10)</f>
        <v>0</v>
      </c>
    </row>
    <row r="13" spans="1:43" s="50" customFormat="1" ht="17.25" customHeight="1">
      <c r="A13" s="51">
        <v>2</v>
      </c>
      <c r="B13" s="51"/>
      <c r="C13" s="99"/>
      <c r="D13" s="100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74"/>
      <c r="AI13" s="74"/>
      <c r="AJ13" s="62">
        <f>COUNTIF(E13:AI13,"○")</f>
        <v>0</v>
      </c>
      <c r="AK13" s="49"/>
      <c r="AL13" s="63">
        <f>IF(AK13="","",VLOOKUP(AK13,$AT$6:$AU$10,2,0))</f>
      </c>
      <c r="AM13" s="63">
        <f>IF(AL13="","",AJ13*AL13)</f>
      </c>
      <c r="AN13" s="50">
        <f>IF(AK13="要医療",$AJ$13,$AN$10)</f>
        <v>0</v>
      </c>
      <c r="AO13" s="50">
        <f>IF(AK13="重心",$AJ$13,$AN$10)</f>
        <v>0</v>
      </c>
      <c r="AP13" s="50">
        <f>IF(AK13="行動",$AJ$13,$AN$10)</f>
        <v>0</v>
      </c>
      <c r="AQ13" s="50">
        <f>IF(AK13="重度",$AJ$13,$AN$10)</f>
        <v>0</v>
      </c>
    </row>
    <row r="14" spans="1:43" s="50" customFormat="1" ht="17.25" customHeight="1">
      <c r="A14" s="51">
        <v>3</v>
      </c>
      <c r="B14" s="51"/>
      <c r="C14" s="99"/>
      <c r="D14" s="100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74"/>
      <c r="AI14" s="74"/>
      <c r="AJ14" s="62">
        <f aca="true" t="shared" si="0" ref="AJ14:AJ61">COUNTIF(E14:AI14,"○")</f>
        <v>0</v>
      </c>
      <c r="AK14" s="49"/>
      <c r="AL14" s="63">
        <f aca="true" t="shared" si="1" ref="AL14:AL61">IF(AK14="","",VLOOKUP(AK14,$AT$6:$AU$10,2,0))</f>
      </c>
      <c r="AM14" s="63">
        <f aca="true" t="shared" si="2" ref="AM14:AM61">IF(AL14="","",AJ14*AL14)</f>
      </c>
      <c r="AN14" s="50">
        <f>IF(AK14="要医療",$AJ$14,$AN$10)</f>
        <v>0</v>
      </c>
      <c r="AO14" s="50">
        <f>IF(AK14="重心",$AJ$14,$AN$10)</f>
        <v>0</v>
      </c>
      <c r="AP14" s="50">
        <f>IF(AK14="行動",$AJ$14,$AN$10)</f>
        <v>0</v>
      </c>
      <c r="AQ14" s="50">
        <f>IF(AK14="重度",$AJ$14,$AN$10)</f>
        <v>0</v>
      </c>
    </row>
    <row r="15" spans="1:43" s="50" customFormat="1" ht="17.25" customHeight="1">
      <c r="A15" s="51">
        <v>4</v>
      </c>
      <c r="B15" s="51"/>
      <c r="C15" s="99"/>
      <c r="D15" s="100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74"/>
      <c r="AI15" s="74"/>
      <c r="AJ15" s="62">
        <f t="shared" si="0"/>
        <v>0</v>
      </c>
      <c r="AK15" s="49"/>
      <c r="AL15" s="63">
        <f t="shared" si="1"/>
      </c>
      <c r="AM15" s="63">
        <f t="shared" si="2"/>
      </c>
      <c r="AN15" s="50">
        <f>IF(AK15="要医療",$AJ$15,$AN$10)</f>
        <v>0</v>
      </c>
      <c r="AO15" s="50">
        <f>IF(AK15="重心",$AJ$15,$AN$10)</f>
        <v>0</v>
      </c>
      <c r="AP15" s="50">
        <f>IF(AK15="行動",$AJ$15,$AN$10)</f>
        <v>0</v>
      </c>
      <c r="AQ15" s="50">
        <f>IF(AK15="重度",$AJ$15,$AN$10)</f>
        <v>0</v>
      </c>
    </row>
    <row r="16" spans="1:43" s="50" customFormat="1" ht="17.25" customHeight="1">
      <c r="A16" s="51">
        <v>5</v>
      </c>
      <c r="B16" s="51"/>
      <c r="C16" s="99"/>
      <c r="D16" s="100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74"/>
      <c r="AI16" s="74"/>
      <c r="AJ16" s="62">
        <f t="shared" si="0"/>
        <v>0</v>
      </c>
      <c r="AK16" s="49"/>
      <c r="AL16" s="63">
        <f t="shared" si="1"/>
      </c>
      <c r="AM16" s="63">
        <f t="shared" si="2"/>
      </c>
      <c r="AN16" s="50">
        <f>IF(AK16="要医療",$AJ$16,$AN$10)</f>
        <v>0</v>
      </c>
      <c r="AO16" s="50">
        <f>IF(AK16="重心",$AJ$16,$AN$10)</f>
        <v>0</v>
      </c>
      <c r="AP16" s="50">
        <f>IF(AK16="行動",$AJ$16,$AN$10)</f>
        <v>0</v>
      </c>
      <c r="AQ16" s="50">
        <f>IF(AK16="重度",$AJ$16,$AN$10)</f>
        <v>0</v>
      </c>
    </row>
    <row r="17" spans="1:43" s="50" customFormat="1" ht="17.25" customHeight="1">
      <c r="A17" s="51">
        <v>6</v>
      </c>
      <c r="B17" s="51"/>
      <c r="C17" s="99"/>
      <c r="D17" s="100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74"/>
      <c r="AI17" s="74"/>
      <c r="AJ17" s="62">
        <f t="shared" si="0"/>
        <v>0</v>
      </c>
      <c r="AK17" s="49"/>
      <c r="AL17" s="63">
        <f t="shared" si="1"/>
      </c>
      <c r="AM17" s="63">
        <f t="shared" si="2"/>
      </c>
      <c r="AN17" s="50">
        <f>IF(AK17="要医療",$AJ$17,$AN$10)</f>
        <v>0</v>
      </c>
      <c r="AO17" s="50">
        <f>IF(AK17="重心",$AJ$17,$AN$10)</f>
        <v>0</v>
      </c>
      <c r="AP17" s="50">
        <f>IF(AK17="行動",$AJ$17,$AN$10)</f>
        <v>0</v>
      </c>
      <c r="AQ17" s="50">
        <f>IF(AK17="重度",$AJ$17,$AN$10)</f>
        <v>0</v>
      </c>
    </row>
    <row r="18" spans="1:43" s="50" customFormat="1" ht="17.25" customHeight="1">
      <c r="A18" s="51">
        <v>7</v>
      </c>
      <c r="B18" s="51"/>
      <c r="C18" s="99"/>
      <c r="D18" s="100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74"/>
      <c r="AI18" s="74"/>
      <c r="AJ18" s="62">
        <f t="shared" si="0"/>
        <v>0</v>
      </c>
      <c r="AK18" s="49"/>
      <c r="AL18" s="63">
        <f t="shared" si="1"/>
      </c>
      <c r="AM18" s="63">
        <f t="shared" si="2"/>
      </c>
      <c r="AN18" s="50">
        <f>IF(AK18="要医療",$AJ$18,$AN$10)</f>
        <v>0</v>
      </c>
      <c r="AO18" s="50">
        <f>IF(AK18="重心",$AJ$18,$AN$10)</f>
        <v>0</v>
      </c>
      <c r="AP18" s="50">
        <f>IF(AK18="行動",$AJ$18,$AN$10)</f>
        <v>0</v>
      </c>
      <c r="AQ18" s="50">
        <f>IF(AK18="重度",$AJ$18,$AN$10)</f>
        <v>0</v>
      </c>
    </row>
    <row r="19" spans="1:43" s="50" customFormat="1" ht="17.25" customHeight="1">
      <c r="A19" s="51">
        <v>8</v>
      </c>
      <c r="B19" s="51"/>
      <c r="C19" s="99"/>
      <c r="D19" s="100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74"/>
      <c r="AI19" s="74"/>
      <c r="AJ19" s="62">
        <f t="shared" si="0"/>
        <v>0</v>
      </c>
      <c r="AK19" s="49"/>
      <c r="AL19" s="63">
        <f t="shared" si="1"/>
      </c>
      <c r="AM19" s="63">
        <f t="shared" si="2"/>
      </c>
      <c r="AN19" s="50">
        <f>IF(AK19="要医療",$AJ$19,$AN$10)</f>
        <v>0</v>
      </c>
      <c r="AO19" s="50">
        <f>IF(AK19="重心",$AJ$19,$AN$10)</f>
        <v>0</v>
      </c>
      <c r="AP19" s="50">
        <f>IF(AK19="行動",$AJ$19,$AN$10)</f>
        <v>0</v>
      </c>
      <c r="AQ19" s="50">
        <f>IF(AK19="重度",$AJ$19,$AN$10)</f>
        <v>0</v>
      </c>
    </row>
    <row r="20" spans="1:43" s="50" customFormat="1" ht="17.25" customHeight="1">
      <c r="A20" s="51">
        <v>9</v>
      </c>
      <c r="B20" s="51"/>
      <c r="C20" s="99"/>
      <c r="D20" s="100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74"/>
      <c r="AI20" s="74"/>
      <c r="AJ20" s="62">
        <f t="shared" si="0"/>
        <v>0</v>
      </c>
      <c r="AK20" s="49"/>
      <c r="AL20" s="63">
        <f t="shared" si="1"/>
      </c>
      <c r="AM20" s="63">
        <f t="shared" si="2"/>
      </c>
      <c r="AN20" s="50">
        <f>IF(AK20="要医療",$AJ$20,$AN$10)</f>
        <v>0</v>
      </c>
      <c r="AO20" s="50">
        <f>IF(AK20="重心",$AJ$20,$AN$10)</f>
        <v>0</v>
      </c>
      <c r="AP20" s="50">
        <f>IF(AK20="行動",$AJ$20,$AN$10)</f>
        <v>0</v>
      </c>
      <c r="AQ20" s="50">
        <f>IF(AK20="重度",$AJ$20,$AN$10)</f>
        <v>0</v>
      </c>
    </row>
    <row r="21" spans="1:43" s="50" customFormat="1" ht="17.25" customHeight="1">
      <c r="A21" s="51">
        <v>10</v>
      </c>
      <c r="B21" s="51"/>
      <c r="C21" s="99"/>
      <c r="D21" s="100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74"/>
      <c r="AI21" s="74"/>
      <c r="AJ21" s="62">
        <f t="shared" si="0"/>
        <v>0</v>
      </c>
      <c r="AK21" s="49"/>
      <c r="AL21" s="63">
        <f t="shared" si="1"/>
      </c>
      <c r="AM21" s="63">
        <f t="shared" si="2"/>
      </c>
      <c r="AN21" s="50">
        <f>IF(AK21="要医療",$AJ$21,$AN$10)</f>
        <v>0</v>
      </c>
      <c r="AO21" s="50">
        <f>IF(AK21="重心",$AJ$21,$AN$10)</f>
        <v>0</v>
      </c>
      <c r="AP21" s="50">
        <f>IF(AK21="行動",$AJ$21,$AN$10)</f>
        <v>0</v>
      </c>
      <c r="AQ21" s="50">
        <f>IF(AK21="重度",$AJ$21,$AN$10)</f>
        <v>0</v>
      </c>
    </row>
    <row r="22" spans="1:43" s="50" customFormat="1" ht="17.25" customHeight="1">
      <c r="A22" s="51">
        <v>11</v>
      </c>
      <c r="B22" s="51"/>
      <c r="C22" s="99"/>
      <c r="D22" s="100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74"/>
      <c r="AI22" s="74"/>
      <c r="AJ22" s="62">
        <f t="shared" si="0"/>
        <v>0</v>
      </c>
      <c r="AK22" s="49"/>
      <c r="AL22" s="63">
        <f t="shared" si="1"/>
      </c>
      <c r="AM22" s="63">
        <f>IF(AL22="","",AJ22*AL22)</f>
      </c>
      <c r="AN22" s="50">
        <f>IF(AK22="要医療",$AJ$22,$AN$10)</f>
        <v>0</v>
      </c>
      <c r="AO22" s="50">
        <f>IF(AK22="重心",$AJ$22,$AN$10)</f>
        <v>0</v>
      </c>
      <c r="AP22" s="50">
        <f>IF(AK22="行動",$AJ$22,$AN$10)</f>
        <v>0</v>
      </c>
      <c r="AQ22" s="50">
        <f>IF(AK22="重度",$AJ$22,$AN$10)</f>
        <v>0</v>
      </c>
    </row>
    <row r="23" spans="1:43" s="50" customFormat="1" ht="17.25" customHeight="1">
      <c r="A23" s="51">
        <v>12</v>
      </c>
      <c r="B23" s="51"/>
      <c r="C23" s="99"/>
      <c r="D23" s="100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74"/>
      <c r="AI23" s="74"/>
      <c r="AJ23" s="62">
        <f t="shared" si="0"/>
        <v>0</v>
      </c>
      <c r="AK23" s="49"/>
      <c r="AL23" s="63">
        <f t="shared" si="1"/>
      </c>
      <c r="AM23" s="63">
        <f t="shared" si="2"/>
      </c>
      <c r="AN23" s="50">
        <f>IF(AK23="要医療",$AJ$23,$AN$10)</f>
        <v>0</v>
      </c>
      <c r="AO23" s="50">
        <f>IF(AK23="重心",$AJ$23,$AN$10)</f>
        <v>0</v>
      </c>
      <c r="AP23" s="50">
        <f>IF(AK23="行動",$AJ$23,$AN$10)</f>
        <v>0</v>
      </c>
      <c r="AQ23" s="50">
        <f>IF(AK23="重度",$AJ$23,$AN$10)</f>
        <v>0</v>
      </c>
    </row>
    <row r="24" spans="1:43" s="50" customFormat="1" ht="17.25" customHeight="1">
      <c r="A24" s="51">
        <v>13</v>
      </c>
      <c r="B24" s="51"/>
      <c r="C24" s="99"/>
      <c r="D24" s="100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74"/>
      <c r="AI24" s="74"/>
      <c r="AJ24" s="62">
        <f t="shared" si="0"/>
        <v>0</v>
      </c>
      <c r="AK24" s="49"/>
      <c r="AL24" s="63">
        <f t="shared" si="1"/>
      </c>
      <c r="AM24" s="63">
        <f t="shared" si="2"/>
      </c>
      <c r="AN24" s="50">
        <f>IF(AK24="要医療",$AJ$24,$AN$10)</f>
        <v>0</v>
      </c>
      <c r="AO24" s="50">
        <f>IF(AK24="重心",$AJ$24,$AN$10)</f>
        <v>0</v>
      </c>
      <c r="AP24" s="50">
        <f>IF(AK24="行動",$AJ$24,$AN$10)</f>
        <v>0</v>
      </c>
      <c r="AQ24" s="50">
        <f>IF(AK24="重度",$AJ$24,$AN$10)</f>
        <v>0</v>
      </c>
    </row>
    <row r="25" spans="1:43" s="50" customFormat="1" ht="17.25" customHeight="1">
      <c r="A25" s="51">
        <v>14</v>
      </c>
      <c r="B25" s="51"/>
      <c r="C25" s="99"/>
      <c r="D25" s="100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74"/>
      <c r="AI25" s="74"/>
      <c r="AJ25" s="62">
        <f t="shared" si="0"/>
        <v>0</v>
      </c>
      <c r="AK25" s="49"/>
      <c r="AL25" s="63">
        <f t="shared" si="1"/>
      </c>
      <c r="AM25" s="63">
        <f t="shared" si="2"/>
      </c>
      <c r="AN25" s="50">
        <f>IF(AK25="要医療",$AJ$25,$AN$10)</f>
        <v>0</v>
      </c>
      <c r="AO25" s="50">
        <f>IF(AK25="重心",$AJ$25,$AN$10)</f>
        <v>0</v>
      </c>
      <c r="AP25" s="50">
        <f>IF(AK25="行動",$AJ$25,$AN$10)</f>
        <v>0</v>
      </c>
      <c r="AQ25" s="50">
        <f>IF(AK25="重度",$AJ$25,$AN$10)</f>
        <v>0</v>
      </c>
    </row>
    <row r="26" spans="1:43" s="50" customFormat="1" ht="17.25" customHeight="1">
      <c r="A26" s="51">
        <v>15</v>
      </c>
      <c r="B26" s="51"/>
      <c r="C26" s="99"/>
      <c r="D26" s="100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74"/>
      <c r="AI26" s="74"/>
      <c r="AJ26" s="62">
        <f t="shared" si="0"/>
        <v>0</v>
      </c>
      <c r="AK26" s="49"/>
      <c r="AL26" s="63">
        <f t="shared" si="1"/>
      </c>
      <c r="AM26" s="63">
        <f t="shared" si="2"/>
      </c>
      <c r="AN26" s="50">
        <f>IF(AK26="要医療",$AJ$26,$AN$10)</f>
        <v>0</v>
      </c>
      <c r="AO26" s="50">
        <f>IF(AK26="重心",$AJ$26,$AN$10)</f>
        <v>0</v>
      </c>
      <c r="AP26" s="50">
        <f>IF(AK26="行動",$AJ$26,$AN$10)</f>
        <v>0</v>
      </c>
      <c r="AQ26" s="50">
        <f>IF(AK26="重度",$AJ$26,$AN$10)</f>
        <v>0</v>
      </c>
    </row>
    <row r="27" spans="1:43" s="50" customFormat="1" ht="17.25" customHeight="1">
      <c r="A27" s="51">
        <v>16</v>
      </c>
      <c r="B27" s="51"/>
      <c r="C27" s="99"/>
      <c r="D27" s="100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74"/>
      <c r="AI27" s="74"/>
      <c r="AJ27" s="62">
        <f t="shared" si="0"/>
        <v>0</v>
      </c>
      <c r="AK27" s="49"/>
      <c r="AL27" s="63">
        <f t="shared" si="1"/>
      </c>
      <c r="AM27" s="63">
        <f t="shared" si="2"/>
      </c>
      <c r="AN27" s="50">
        <f>IF(AK27="要医療",$AJ$27,$AN$10)</f>
        <v>0</v>
      </c>
      <c r="AO27" s="50">
        <f>IF(AK27="重心",$AJ$27,$AN$10)</f>
        <v>0</v>
      </c>
      <c r="AP27" s="50">
        <f>IF(AK27="行動",$AJ$27,$AN$10)</f>
        <v>0</v>
      </c>
      <c r="AQ27" s="50">
        <f>IF(AK27="重度",$AJ$27,$AN$10)</f>
        <v>0</v>
      </c>
    </row>
    <row r="28" spans="1:43" s="50" customFormat="1" ht="17.25" customHeight="1">
      <c r="A28" s="51">
        <v>17</v>
      </c>
      <c r="B28" s="51"/>
      <c r="C28" s="99"/>
      <c r="D28" s="100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74"/>
      <c r="AI28" s="74"/>
      <c r="AJ28" s="62">
        <f t="shared" si="0"/>
        <v>0</v>
      </c>
      <c r="AK28" s="49"/>
      <c r="AL28" s="63">
        <f t="shared" si="1"/>
      </c>
      <c r="AM28" s="63">
        <f t="shared" si="2"/>
      </c>
      <c r="AN28" s="50">
        <f>IF(AK28="要医療",$AJ$28,$AN$10)</f>
        <v>0</v>
      </c>
      <c r="AO28" s="50">
        <f>IF(AK28="重心",$AJ$28,$AN$10)</f>
        <v>0</v>
      </c>
      <c r="AP28" s="50">
        <f>IF(AK28="行動",$AJ$28,$AN$10)</f>
        <v>0</v>
      </c>
      <c r="AQ28" s="50">
        <f>IF(AK28="重度",$AJ$28,$AN$10)</f>
        <v>0</v>
      </c>
    </row>
    <row r="29" spans="1:43" s="50" customFormat="1" ht="17.25" customHeight="1">
      <c r="A29" s="51">
        <v>18</v>
      </c>
      <c r="B29" s="51"/>
      <c r="C29" s="99"/>
      <c r="D29" s="100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74"/>
      <c r="AI29" s="74"/>
      <c r="AJ29" s="62">
        <f t="shared" si="0"/>
        <v>0</v>
      </c>
      <c r="AK29" s="49"/>
      <c r="AL29" s="63">
        <f t="shared" si="1"/>
      </c>
      <c r="AM29" s="63">
        <f t="shared" si="2"/>
      </c>
      <c r="AN29" s="50">
        <f>IF(AK29="要医療",$AJ$29,$AN$10)</f>
        <v>0</v>
      </c>
      <c r="AO29" s="50">
        <f>IF(AK29="重心",$AJ$29,$AN$10)</f>
        <v>0</v>
      </c>
      <c r="AP29" s="50">
        <f>IF(AK29="行動",$AJ$29,$AN$10)</f>
        <v>0</v>
      </c>
      <c r="AQ29" s="50">
        <f>IF(AK29="重度",$AJ$29,$AN$10)</f>
        <v>0</v>
      </c>
    </row>
    <row r="30" spans="1:43" s="50" customFormat="1" ht="17.25" customHeight="1">
      <c r="A30" s="51">
        <v>19</v>
      </c>
      <c r="B30" s="51"/>
      <c r="C30" s="99"/>
      <c r="D30" s="100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74"/>
      <c r="AI30" s="74"/>
      <c r="AJ30" s="62">
        <f t="shared" si="0"/>
        <v>0</v>
      </c>
      <c r="AK30" s="49"/>
      <c r="AL30" s="63">
        <f t="shared" si="1"/>
      </c>
      <c r="AM30" s="63">
        <f t="shared" si="2"/>
      </c>
      <c r="AN30" s="50">
        <f>IF(AK30="要医療",$AJ$30,$AN$10)</f>
        <v>0</v>
      </c>
      <c r="AO30" s="50">
        <f>IF(AK30="重心",$AJ$30,$AN$10)</f>
        <v>0</v>
      </c>
      <c r="AP30" s="50">
        <f>IF(AK30="行動",$AJ$30,$AN$10)</f>
        <v>0</v>
      </c>
      <c r="AQ30" s="50">
        <f>IF(AK30="重度",$AJ$30,$AN$10)</f>
        <v>0</v>
      </c>
    </row>
    <row r="31" spans="1:43" s="50" customFormat="1" ht="17.25" customHeight="1">
      <c r="A31" s="51">
        <v>20</v>
      </c>
      <c r="B31" s="51"/>
      <c r="C31" s="99"/>
      <c r="D31" s="100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74"/>
      <c r="AI31" s="74"/>
      <c r="AJ31" s="62">
        <f t="shared" si="0"/>
        <v>0</v>
      </c>
      <c r="AK31" s="49"/>
      <c r="AL31" s="63">
        <f t="shared" si="1"/>
      </c>
      <c r="AM31" s="63">
        <f t="shared" si="2"/>
      </c>
      <c r="AN31" s="50">
        <f>IF(AK31="要医療",$AJ$31,$AN$10)</f>
        <v>0</v>
      </c>
      <c r="AO31" s="50">
        <f>IF(AK31="重心",$AJ$31,$AN$10)</f>
        <v>0</v>
      </c>
      <c r="AP31" s="50">
        <f>IF(AK31="行動",$AJ$31,$AN$10)</f>
        <v>0</v>
      </c>
      <c r="AQ31" s="50">
        <f>IF(AK31="重度",$AJ$31,$AN$10)</f>
        <v>0</v>
      </c>
    </row>
    <row r="32" spans="1:43" s="50" customFormat="1" ht="17.25" customHeight="1">
      <c r="A32" s="51">
        <v>21</v>
      </c>
      <c r="B32" s="51"/>
      <c r="C32" s="99"/>
      <c r="D32" s="100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74"/>
      <c r="AI32" s="74"/>
      <c r="AJ32" s="62">
        <f t="shared" si="0"/>
        <v>0</v>
      </c>
      <c r="AK32" s="49"/>
      <c r="AL32" s="63">
        <f t="shared" si="1"/>
      </c>
      <c r="AM32" s="63">
        <f t="shared" si="2"/>
      </c>
      <c r="AN32" s="50">
        <f>IF(AK32="要医療",$AJ$32,$AN$10)</f>
        <v>0</v>
      </c>
      <c r="AO32" s="50">
        <f>IF(AK32="重心",$AJ$32,$AN$10)</f>
        <v>0</v>
      </c>
      <c r="AP32" s="50">
        <f>IF(AK32="行動",$AJ$32,$AN$10)</f>
        <v>0</v>
      </c>
      <c r="AQ32" s="50">
        <f>IF(AK32="重度",$AJ$32,$AN$10)</f>
        <v>0</v>
      </c>
    </row>
    <row r="33" spans="1:43" s="50" customFormat="1" ht="17.25" customHeight="1">
      <c r="A33" s="51">
        <v>22</v>
      </c>
      <c r="B33" s="51"/>
      <c r="C33" s="99"/>
      <c r="D33" s="100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74"/>
      <c r="AI33" s="74"/>
      <c r="AJ33" s="62">
        <f t="shared" si="0"/>
        <v>0</v>
      </c>
      <c r="AK33" s="49"/>
      <c r="AL33" s="63">
        <f t="shared" si="1"/>
      </c>
      <c r="AM33" s="63">
        <f t="shared" si="2"/>
      </c>
      <c r="AN33" s="50">
        <f>IF(AK33="要医療",$AJ$33,$AN$10)</f>
        <v>0</v>
      </c>
      <c r="AO33" s="50">
        <f>IF(AK33="重心",$AJ$33,$AN$10)</f>
        <v>0</v>
      </c>
      <c r="AP33" s="50">
        <f>IF(AK33="行動",$AJ$33,$AN$10)</f>
        <v>0</v>
      </c>
      <c r="AQ33" s="50">
        <f>IF(AK33="重度",$AJ$33,$AN$10)</f>
        <v>0</v>
      </c>
    </row>
    <row r="34" spans="1:43" s="50" customFormat="1" ht="17.25" customHeight="1">
      <c r="A34" s="51">
        <v>23</v>
      </c>
      <c r="B34" s="51"/>
      <c r="C34" s="99"/>
      <c r="D34" s="100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74"/>
      <c r="AI34" s="74"/>
      <c r="AJ34" s="62">
        <f t="shared" si="0"/>
        <v>0</v>
      </c>
      <c r="AK34" s="49"/>
      <c r="AL34" s="63">
        <f t="shared" si="1"/>
      </c>
      <c r="AM34" s="63">
        <f t="shared" si="2"/>
      </c>
      <c r="AN34" s="50">
        <f>IF(AK34="要医療",$AJ$34,$AN$10)</f>
        <v>0</v>
      </c>
      <c r="AO34" s="50">
        <f>IF(AK34="重心",$AJ$34,$AN$10)</f>
        <v>0</v>
      </c>
      <c r="AP34" s="50">
        <f>IF(AK34="行動",$AJ$34,$AN$10)</f>
        <v>0</v>
      </c>
      <c r="AQ34" s="50">
        <f>IF(AK34="重度",$AJ$34,$AN$10)</f>
        <v>0</v>
      </c>
    </row>
    <row r="35" spans="1:43" s="50" customFormat="1" ht="17.25" customHeight="1">
      <c r="A35" s="51">
        <v>24</v>
      </c>
      <c r="B35" s="51"/>
      <c r="C35" s="99"/>
      <c r="D35" s="100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74"/>
      <c r="AI35" s="74"/>
      <c r="AJ35" s="62">
        <f t="shared" si="0"/>
        <v>0</v>
      </c>
      <c r="AK35" s="49"/>
      <c r="AL35" s="63">
        <f t="shared" si="1"/>
      </c>
      <c r="AM35" s="63">
        <f t="shared" si="2"/>
      </c>
      <c r="AN35" s="50">
        <f>IF(AK35="要医療",$AJ$35,$AN$10)</f>
        <v>0</v>
      </c>
      <c r="AO35" s="50">
        <f>IF(AK35="重心",$AJ$35,$AN$10)</f>
        <v>0</v>
      </c>
      <c r="AP35" s="50">
        <f>IF(AK35="行動",$AJ$35,$AN$10)</f>
        <v>0</v>
      </c>
      <c r="AQ35" s="50">
        <f>IF(AK35="重度",$AJ$35,$AN$10)</f>
        <v>0</v>
      </c>
    </row>
    <row r="36" spans="1:43" s="50" customFormat="1" ht="17.25" customHeight="1">
      <c r="A36" s="51">
        <v>25</v>
      </c>
      <c r="B36" s="51"/>
      <c r="C36" s="99"/>
      <c r="D36" s="100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74"/>
      <c r="AI36" s="74"/>
      <c r="AJ36" s="62">
        <f t="shared" si="0"/>
        <v>0</v>
      </c>
      <c r="AK36" s="49"/>
      <c r="AL36" s="63">
        <f t="shared" si="1"/>
      </c>
      <c r="AM36" s="63">
        <f t="shared" si="2"/>
      </c>
      <c r="AN36" s="50">
        <f>IF(AK36="要医療",$AJ$36,$AN$10)</f>
        <v>0</v>
      </c>
      <c r="AO36" s="50">
        <f>IF(AK36="重心",$AJ$36,$AN$10)</f>
        <v>0</v>
      </c>
      <c r="AP36" s="50">
        <f>IF(AK36="行動",$AJ$36,$AN$10)</f>
        <v>0</v>
      </c>
      <c r="AQ36" s="50">
        <f>IF(AK36="重度",$AJ$36,$AN$10)</f>
        <v>0</v>
      </c>
    </row>
    <row r="37" spans="1:43" s="50" customFormat="1" ht="17.25" customHeight="1">
      <c r="A37" s="51">
        <v>26</v>
      </c>
      <c r="B37" s="51"/>
      <c r="C37" s="99"/>
      <c r="D37" s="100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74"/>
      <c r="AI37" s="74"/>
      <c r="AJ37" s="62">
        <f t="shared" si="0"/>
        <v>0</v>
      </c>
      <c r="AK37" s="49"/>
      <c r="AL37" s="63">
        <f t="shared" si="1"/>
      </c>
      <c r="AM37" s="63">
        <f t="shared" si="2"/>
      </c>
      <c r="AN37" s="50">
        <f>IF(AK37="要医療",$AJ$37,$AN$10)</f>
        <v>0</v>
      </c>
      <c r="AO37" s="50">
        <f>IF(AK37="重心",$AJ$37,$AN$10)</f>
        <v>0</v>
      </c>
      <c r="AP37" s="50">
        <f>IF(AK37="行動",$AJ$37,$AN$10)</f>
        <v>0</v>
      </c>
      <c r="AQ37" s="50">
        <f>IF(AK37="重度",$AJ$37,$AN$10)</f>
        <v>0</v>
      </c>
    </row>
    <row r="38" spans="1:43" s="50" customFormat="1" ht="17.25" customHeight="1">
      <c r="A38" s="51">
        <v>27</v>
      </c>
      <c r="B38" s="51"/>
      <c r="C38" s="99"/>
      <c r="D38" s="100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74"/>
      <c r="AI38" s="74"/>
      <c r="AJ38" s="62">
        <f t="shared" si="0"/>
        <v>0</v>
      </c>
      <c r="AK38" s="49"/>
      <c r="AL38" s="63">
        <f t="shared" si="1"/>
      </c>
      <c r="AM38" s="63">
        <f t="shared" si="2"/>
      </c>
      <c r="AN38" s="50">
        <f>IF(AK38="要医療",$AJ$38,$AN$10)</f>
        <v>0</v>
      </c>
      <c r="AO38" s="50">
        <f>IF(AK38="重心",$AJ$38,$AN$10)</f>
        <v>0</v>
      </c>
      <c r="AP38" s="50">
        <f>IF(AK38="行動",$AJ$38,$AN$10)</f>
        <v>0</v>
      </c>
      <c r="AQ38" s="50">
        <f>IF(AK38="重度",$AJ$38,$AN$10)</f>
        <v>0</v>
      </c>
    </row>
    <row r="39" spans="1:43" s="50" customFormat="1" ht="17.25" customHeight="1">
      <c r="A39" s="51">
        <v>28</v>
      </c>
      <c r="B39" s="51"/>
      <c r="C39" s="99"/>
      <c r="D39" s="100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74"/>
      <c r="AI39" s="74"/>
      <c r="AJ39" s="62">
        <f t="shared" si="0"/>
        <v>0</v>
      </c>
      <c r="AK39" s="49"/>
      <c r="AL39" s="63">
        <f t="shared" si="1"/>
      </c>
      <c r="AM39" s="63">
        <f t="shared" si="2"/>
      </c>
      <c r="AN39" s="50">
        <f>IF(AK39="要医療",$AJ$39,$AN$10)</f>
        <v>0</v>
      </c>
      <c r="AO39" s="50">
        <f>IF(AK39="重心",$AJ$39,$AN$10)</f>
        <v>0</v>
      </c>
      <c r="AP39" s="50">
        <f>IF(AK39="行動",$AJ$39,$AN$10)</f>
        <v>0</v>
      </c>
      <c r="AQ39" s="50">
        <f>IF(AK39="重度",$AJ$39,$AN$10)</f>
        <v>0</v>
      </c>
    </row>
    <row r="40" spans="1:43" s="50" customFormat="1" ht="17.25" customHeight="1">
      <c r="A40" s="51">
        <v>29</v>
      </c>
      <c r="B40" s="51"/>
      <c r="C40" s="99"/>
      <c r="D40" s="100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74"/>
      <c r="AI40" s="74"/>
      <c r="AJ40" s="62">
        <f t="shared" si="0"/>
        <v>0</v>
      </c>
      <c r="AK40" s="49"/>
      <c r="AL40" s="63">
        <f t="shared" si="1"/>
      </c>
      <c r="AM40" s="63">
        <f t="shared" si="2"/>
      </c>
      <c r="AN40" s="50">
        <f>IF(AK40="要医療",$AJ$40,$AN$10)</f>
        <v>0</v>
      </c>
      <c r="AO40" s="50">
        <f>IF(AK40="重心",$AJ$40,$AN$10)</f>
        <v>0</v>
      </c>
      <c r="AP40" s="50">
        <f>IF(AK40="行動",$AJ$40,$AN$10)</f>
        <v>0</v>
      </c>
      <c r="AQ40" s="50">
        <f>IF(AK40="重度",$AJ$40,$AN$10)</f>
        <v>0</v>
      </c>
    </row>
    <row r="41" spans="1:43" s="50" customFormat="1" ht="17.25" customHeight="1">
      <c r="A41" s="51">
        <v>30</v>
      </c>
      <c r="B41" s="51"/>
      <c r="C41" s="99"/>
      <c r="D41" s="100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74"/>
      <c r="AI41" s="74"/>
      <c r="AJ41" s="62">
        <f t="shared" si="0"/>
        <v>0</v>
      </c>
      <c r="AK41" s="49"/>
      <c r="AL41" s="63">
        <f t="shared" si="1"/>
      </c>
      <c r="AM41" s="63">
        <f t="shared" si="2"/>
      </c>
      <c r="AN41" s="50">
        <f>IF(AK41="要医療",$AJ$41,$AN$10)</f>
        <v>0</v>
      </c>
      <c r="AO41" s="50">
        <f>IF(AK41="重心",$AJ$41,$AN$10)</f>
        <v>0</v>
      </c>
      <c r="AP41" s="50">
        <f>IF(AK41="行動",$AJ$41,$AN$10)</f>
        <v>0</v>
      </c>
      <c r="AQ41" s="50">
        <f>IF(AK41="重度",$AJ$41,$AN$10)</f>
        <v>0</v>
      </c>
    </row>
    <row r="42" spans="1:43" s="50" customFormat="1" ht="17.25" customHeight="1">
      <c r="A42" s="51">
        <v>31</v>
      </c>
      <c r="B42" s="51"/>
      <c r="C42" s="99"/>
      <c r="D42" s="100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74"/>
      <c r="AI42" s="74"/>
      <c r="AJ42" s="62">
        <f t="shared" si="0"/>
        <v>0</v>
      </c>
      <c r="AK42" s="49"/>
      <c r="AL42" s="63">
        <f t="shared" si="1"/>
      </c>
      <c r="AM42" s="63">
        <f t="shared" si="2"/>
      </c>
      <c r="AN42" s="50">
        <f>IF(AK42="要医療",$AJ$42,$AN$10)</f>
        <v>0</v>
      </c>
      <c r="AO42" s="50">
        <f>IF(AK42="重心",$AJ$42,$AN$10)</f>
        <v>0</v>
      </c>
      <c r="AP42" s="50">
        <f>IF(AK42="行動",$AJ$42,$AN$10)</f>
        <v>0</v>
      </c>
      <c r="AQ42" s="50">
        <f>IF(AK42="重度",$AJ$42,$AN$10)</f>
        <v>0</v>
      </c>
    </row>
    <row r="43" spans="1:43" s="50" customFormat="1" ht="17.25" customHeight="1">
      <c r="A43" s="51">
        <v>32</v>
      </c>
      <c r="B43" s="51"/>
      <c r="C43" s="99"/>
      <c r="D43" s="100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74"/>
      <c r="AI43" s="74"/>
      <c r="AJ43" s="62">
        <f t="shared" si="0"/>
        <v>0</v>
      </c>
      <c r="AK43" s="49"/>
      <c r="AL43" s="63">
        <f t="shared" si="1"/>
      </c>
      <c r="AM43" s="63">
        <f t="shared" si="2"/>
      </c>
      <c r="AN43" s="50">
        <f>IF(AK43="要医療",$AJ$43,$AN$10)</f>
        <v>0</v>
      </c>
      <c r="AO43" s="50">
        <f>IF(AK43="重心",$AJ$43,$AN$10)</f>
        <v>0</v>
      </c>
      <c r="AP43" s="50">
        <f>IF(AK43="行動",$AJ$43,$AN$10)</f>
        <v>0</v>
      </c>
      <c r="AQ43" s="50">
        <f>IF(AK43="重度",$AJ$43,$AN$10)</f>
        <v>0</v>
      </c>
    </row>
    <row r="44" spans="1:43" s="50" customFormat="1" ht="17.25" customHeight="1">
      <c r="A44" s="51">
        <v>33</v>
      </c>
      <c r="B44" s="51"/>
      <c r="C44" s="99"/>
      <c r="D44" s="100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74"/>
      <c r="AI44" s="74"/>
      <c r="AJ44" s="62">
        <f t="shared" si="0"/>
        <v>0</v>
      </c>
      <c r="AK44" s="49"/>
      <c r="AL44" s="63">
        <f t="shared" si="1"/>
      </c>
      <c r="AM44" s="63">
        <f t="shared" si="2"/>
      </c>
      <c r="AN44" s="50">
        <f>IF(AK44="要医療",$AJ$44,$AN$10)</f>
        <v>0</v>
      </c>
      <c r="AO44" s="50">
        <f>IF(AK44="重心",$AJ$44,$AN$10)</f>
        <v>0</v>
      </c>
      <c r="AP44" s="50">
        <f>IF(AK44="行動",$AJ$44,$AN$10)</f>
        <v>0</v>
      </c>
      <c r="AQ44" s="50">
        <f>IF(AK44="重度",$AJ$44,$AN$10)</f>
        <v>0</v>
      </c>
    </row>
    <row r="45" spans="1:43" s="50" customFormat="1" ht="17.25" customHeight="1">
      <c r="A45" s="51">
        <v>34</v>
      </c>
      <c r="B45" s="51"/>
      <c r="C45" s="99"/>
      <c r="D45" s="100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 t="s">
        <v>76</v>
      </c>
      <c r="AE45" s="48"/>
      <c r="AF45" s="48"/>
      <c r="AG45" s="48"/>
      <c r="AH45" s="74"/>
      <c r="AI45" s="74"/>
      <c r="AJ45" s="62">
        <f t="shared" si="0"/>
        <v>1</v>
      </c>
      <c r="AK45" s="49"/>
      <c r="AL45" s="63">
        <f t="shared" si="1"/>
      </c>
      <c r="AM45" s="63">
        <f t="shared" si="2"/>
      </c>
      <c r="AN45" s="50">
        <f>IF(AK45="要医療",$AJ$45,$AN$10)</f>
        <v>0</v>
      </c>
      <c r="AO45" s="50">
        <f>IF(AK45="重心",$AJ$45,$AN$10)</f>
        <v>0</v>
      </c>
      <c r="AP45" s="50">
        <f>IF(AK45="行動",$AJ$45,$AN$10)</f>
        <v>0</v>
      </c>
      <c r="AQ45" s="50">
        <f>IF(AK45="重度",$AJ$45,$AN$10)</f>
        <v>0</v>
      </c>
    </row>
    <row r="46" spans="1:43" s="50" customFormat="1" ht="17.25" customHeight="1">
      <c r="A46" s="51">
        <v>35</v>
      </c>
      <c r="B46" s="51"/>
      <c r="C46" s="99"/>
      <c r="D46" s="100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74"/>
      <c r="AI46" s="74"/>
      <c r="AJ46" s="62">
        <f t="shared" si="0"/>
        <v>0</v>
      </c>
      <c r="AK46" s="49"/>
      <c r="AL46" s="63">
        <f t="shared" si="1"/>
      </c>
      <c r="AM46" s="63">
        <f t="shared" si="2"/>
      </c>
      <c r="AN46" s="50">
        <f>IF(AK46="要医療",$AJ$46,$AN$10)</f>
        <v>0</v>
      </c>
      <c r="AO46" s="50">
        <f>IF(AK46="重心",$AJ$46,$AN$10)</f>
        <v>0</v>
      </c>
      <c r="AP46" s="50">
        <f>IF(AK46="行動",$AJ$46,$AN$10)</f>
        <v>0</v>
      </c>
      <c r="AQ46" s="50">
        <f>IF(AK46="重度",$AJ$46,$AN$10)</f>
        <v>0</v>
      </c>
    </row>
    <row r="47" spans="1:43" s="50" customFormat="1" ht="17.25" customHeight="1">
      <c r="A47" s="51">
        <v>36</v>
      </c>
      <c r="B47" s="51"/>
      <c r="C47" s="99"/>
      <c r="D47" s="100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74"/>
      <c r="AI47" s="74"/>
      <c r="AJ47" s="62">
        <f t="shared" si="0"/>
        <v>0</v>
      </c>
      <c r="AK47" s="49"/>
      <c r="AL47" s="63">
        <f t="shared" si="1"/>
      </c>
      <c r="AM47" s="63">
        <f t="shared" si="2"/>
      </c>
      <c r="AN47" s="50">
        <f>IF(AK47="要医療",$AJ$47,$AN$10)</f>
        <v>0</v>
      </c>
      <c r="AO47" s="50">
        <f>IF(AK47="重心",$AJ$47,$AN$10)</f>
        <v>0</v>
      </c>
      <c r="AP47" s="50">
        <f>IF(AK47="行動",$AJ$47,$AN$10)</f>
        <v>0</v>
      </c>
      <c r="AQ47" s="50">
        <f>IF(AK47="重度",$AJ$47,$AN$10)</f>
        <v>0</v>
      </c>
    </row>
    <row r="48" spans="1:43" s="50" customFormat="1" ht="17.25" customHeight="1">
      <c r="A48" s="51">
        <v>37</v>
      </c>
      <c r="B48" s="51"/>
      <c r="C48" s="99"/>
      <c r="D48" s="100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74"/>
      <c r="AI48" s="74"/>
      <c r="AJ48" s="62">
        <f t="shared" si="0"/>
        <v>0</v>
      </c>
      <c r="AK48" s="49"/>
      <c r="AL48" s="63">
        <f t="shared" si="1"/>
      </c>
      <c r="AM48" s="63">
        <f t="shared" si="2"/>
      </c>
      <c r="AN48" s="50">
        <f>IF(AK48="要医療",$AJ$48,$AN$10)</f>
        <v>0</v>
      </c>
      <c r="AO48" s="50">
        <f>IF(AK48="重心",$AJ$48,$AN$10)</f>
        <v>0</v>
      </c>
      <c r="AP48" s="50">
        <f>IF(AK48="行動",$AJ$48,$AN$10)</f>
        <v>0</v>
      </c>
      <c r="AQ48" s="50">
        <f>IF(AK48="重度",$AJ$48,$AN$10)</f>
        <v>0</v>
      </c>
    </row>
    <row r="49" spans="1:43" s="50" customFormat="1" ht="17.25" customHeight="1">
      <c r="A49" s="51">
        <v>38</v>
      </c>
      <c r="B49" s="51"/>
      <c r="C49" s="99"/>
      <c r="D49" s="100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74"/>
      <c r="AI49" s="74"/>
      <c r="AJ49" s="62">
        <f t="shared" si="0"/>
        <v>0</v>
      </c>
      <c r="AK49" s="49"/>
      <c r="AL49" s="63">
        <f t="shared" si="1"/>
      </c>
      <c r="AM49" s="63">
        <f t="shared" si="2"/>
      </c>
      <c r="AN49" s="50">
        <f>IF(AK49="要医療",$AJ$49,$AN$10)</f>
        <v>0</v>
      </c>
      <c r="AO49" s="50">
        <f>IF(AK49="重心",$AJ$49,$AN$10)</f>
        <v>0</v>
      </c>
      <c r="AP49" s="50">
        <f>IF(AK49="行動",$AJ$49,$AN$10)</f>
        <v>0</v>
      </c>
      <c r="AQ49" s="50">
        <f>IF(AK49="重度",$AJ$49,$AN$10)</f>
        <v>0</v>
      </c>
    </row>
    <row r="50" spans="1:43" s="50" customFormat="1" ht="17.25" customHeight="1">
      <c r="A50" s="51">
        <v>39</v>
      </c>
      <c r="B50" s="51"/>
      <c r="C50" s="99"/>
      <c r="D50" s="100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74"/>
      <c r="AI50" s="74"/>
      <c r="AJ50" s="62">
        <f t="shared" si="0"/>
        <v>0</v>
      </c>
      <c r="AK50" s="49"/>
      <c r="AL50" s="63">
        <f t="shared" si="1"/>
      </c>
      <c r="AM50" s="63">
        <f t="shared" si="2"/>
      </c>
      <c r="AN50" s="50">
        <f>IF(AK50="要医療",$AJ$50,$AN$10)</f>
        <v>0</v>
      </c>
      <c r="AO50" s="50">
        <f>IF(AK50="重心",$AJ$50,$AN$10)</f>
        <v>0</v>
      </c>
      <c r="AP50" s="50">
        <f>IF(AK50="行動",$AJ$50,$AN$10)</f>
        <v>0</v>
      </c>
      <c r="AQ50" s="50">
        <f>IF(AK50="重度",$AJ$50,$AN$10)</f>
        <v>0</v>
      </c>
    </row>
    <row r="51" spans="1:43" s="50" customFormat="1" ht="17.25" customHeight="1">
      <c r="A51" s="51">
        <v>40</v>
      </c>
      <c r="B51" s="51"/>
      <c r="C51" s="99"/>
      <c r="D51" s="100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74"/>
      <c r="AI51" s="74"/>
      <c r="AJ51" s="62">
        <f t="shared" si="0"/>
        <v>0</v>
      </c>
      <c r="AK51" s="49"/>
      <c r="AL51" s="63">
        <f t="shared" si="1"/>
      </c>
      <c r="AM51" s="63">
        <f t="shared" si="2"/>
      </c>
      <c r="AN51" s="50">
        <f>IF(AK51="要医療",$AJ$51,$AN$10)</f>
        <v>0</v>
      </c>
      <c r="AO51" s="50">
        <f>IF(AK51="重心",$AJ$51,$AN$10)</f>
        <v>0</v>
      </c>
      <c r="AP51" s="50">
        <f>IF(AK51="行動",$AJ$51,$AN$10)</f>
        <v>0</v>
      </c>
      <c r="AQ51" s="50">
        <f>IF(AK51="重度",$AJ$51,$AN$10)</f>
        <v>0</v>
      </c>
    </row>
    <row r="52" spans="1:43" s="50" customFormat="1" ht="17.25" customHeight="1">
      <c r="A52" s="51">
        <v>41</v>
      </c>
      <c r="B52" s="51"/>
      <c r="C52" s="99"/>
      <c r="D52" s="100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74"/>
      <c r="AI52" s="74"/>
      <c r="AJ52" s="62">
        <f t="shared" si="0"/>
        <v>0</v>
      </c>
      <c r="AK52" s="49"/>
      <c r="AL52" s="63">
        <f t="shared" si="1"/>
      </c>
      <c r="AM52" s="63">
        <f t="shared" si="2"/>
      </c>
      <c r="AN52" s="50">
        <f>IF(AK52="要医療",$AJ$52,$AN$10)</f>
        <v>0</v>
      </c>
      <c r="AO52" s="50">
        <f>IF(AK52="重心",$AJ$52,$AN$10)</f>
        <v>0</v>
      </c>
      <c r="AP52" s="50">
        <f>IF(AK52="行動",$AJ$52,$AN$10)</f>
        <v>0</v>
      </c>
      <c r="AQ52" s="50">
        <f>IF(AK52="重度",$AJ$52,$AN$10)</f>
        <v>0</v>
      </c>
    </row>
    <row r="53" spans="1:43" s="50" customFormat="1" ht="17.25" customHeight="1">
      <c r="A53" s="51">
        <v>42</v>
      </c>
      <c r="B53" s="51"/>
      <c r="C53" s="99"/>
      <c r="D53" s="100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74"/>
      <c r="AI53" s="74"/>
      <c r="AJ53" s="62">
        <f t="shared" si="0"/>
        <v>0</v>
      </c>
      <c r="AK53" s="49"/>
      <c r="AL53" s="63">
        <f t="shared" si="1"/>
      </c>
      <c r="AM53" s="63">
        <f t="shared" si="2"/>
      </c>
      <c r="AN53" s="50">
        <f>IF(AK53="要医療",$AJ$53,$AN$10)</f>
        <v>0</v>
      </c>
      <c r="AO53" s="50">
        <f>IF(AK53="重心",$AJ$53,$AN$10)</f>
        <v>0</v>
      </c>
      <c r="AP53" s="50">
        <f>IF(AK53="行動",$AJ$53,$AN$10)</f>
        <v>0</v>
      </c>
      <c r="AQ53" s="50">
        <f>IF(AK53="重度",$AJ$53,$AN$10)</f>
        <v>0</v>
      </c>
    </row>
    <row r="54" spans="1:43" s="50" customFormat="1" ht="17.25" customHeight="1">
      <c r="A54" s="51">
        <v>43</v>
      </c>
      <c r="B54" s="51"/>
      <c r="C54" s="99"/>
      <c r="D54" s="100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74"/>
      <c r="AI54" s="74"/>
      <c r="AJ54" s="62">
        <f t="shared" si="0"/>
        <v>0</v>
      </c>
      <c r="AK54" s="49"/>
      <c r="AL54" s="63">
        <f t="shared" si="1"/>
      </c>
      <c r="AM54" s="63">
        <f t="shared" si="2"/>
      </c>
      <c r="AN54" s="50">
        <f>IF(AK54="要医療",$AJ$54,$AN$10)</f>
        <v>0</v>
      </c>
      <c r="AO54" s="50">
        <f>IF(AK54="重心",$AJ$54,$AN$10)</f>
        <v>0</v>
      </c>
      <c r="AP54" s="50">
        <f>IF(AK54="行動",$AJ$54,$AN$10)</f>
        <v>0</v>
      </c>
      <c r="AQ54" s="50">
        <f>IF(AK54="重度",$AJ$54,$AN$10)</f>
        <v>0</v>
      </c>
    </row>
    <row r="55" spans="1:43" s="50" customFormat="1" ht="17.25" customHeight="1">
      <c r="A55" s="51">
        <v>44</v>
      </c>
      <c r="B55" s="51"/>
      <c r="C55" s="99"/>
      <c r="D55" s="100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74"/>
      <c r="AI55" s="74"/>
      <c r="AJ55" s="62">
        <f t="shared" si="0"/>
        <v>0</v>
      </c>
      <c r="AK55" s="49"/>
      <c r="AL55" s="63">
        <f t="shared" si="1"/>
      </c>
      <c r="AM55" s="63">
        <f t="shared" si="2"/>
      </c>
      <c r="AN55" s="50">
        <f>IF(AK55="要医療",$AJ$55,$AN$10)</f>
        <v>0</v>
      </c>
      <c r="AO55" s="50">
        <f>IF(AK55="重心",$AJ$55,$AN$10)</f>
        <v>0</v>
      </c>
      <c r="AP55" s="50">
        <f>IF(AK55="行動",$AJ$55,$AN$10)</f>
        <v>0</v>
      </c>
      <c r="AQ55" s="50">
        <f>IF(AK55="重度",$AJ$55,$AN$10)</f>
        <v>0</v>
      </c>
    </row>
    <row r="56" spans="1:43" s="50" customFormat="1" ht="17.25" customHeight="1">
      <c r="A56" s="51">
        <v>45</v>
      </c>
      <c r="B56" s="51"/>
      <c r="C56" s="99"/>
      <c r="D56" s="100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74"/>
      <c r="AI56" s="74"/>
      <c r="AJ56" s="62">
        <f t="shared" si="0"/>
        <v>0</v>
      </c>
      <c r="AK56" s="49"/>
      <c r="AL56" s="63">
        <f t="shared" si="1"/>
      </c>
      <c r="AM56" s="63">
        <f t="shared" si="2"/>
      </c>
      <c r="AN56" s="50">
        <f>IF(AK56="要医療",$AJ$56,$AN$10)</f>
        <v>0</v>
      </c>
      <c r="AO56" s="50">
        <f>IF(AK56="重心",$AJ$56,$AN$10)</f>
        <v>0</v>
      </c>
      <c r="AP56" s="50">
        <f>IF(AK56="行動",$AJ$56,$AN$10)</f>
        <v>0</v>
      </c>
      <c r="AQ56" s="50">
        <f>IF(AK56="重度",$AJ$56,$AN$10)</f>
        <v>0</v>
      </c>
    </row>
    <row r="57" spans="1:43" s="50" customFormat="1" ht="17.25" customHeight="1">
      <c r="A57" s="51">
        <v>46</v>
      </c>
      <c r="B57" s="51"/>
      <c r="C57" s="99"/>
      <c r="D57" s="100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74"/>
      <c r="AI57" s="74"/>
      <c r="AJ57" s="62">
        <f t="shared" si="0"/>
        <v>0</v>
      </c>
      <c r="AK57" s="49"/>
      <c r="AL57" s="63">
        <f t="shared" si="1"/>
      </c>
      <c r="AM57" s="63">
        <f t="shared" si="2"/>
      </c>
      <c r="AN57" s="50">
        <f>IF(AK57="要医療",$AJ$57,$AN$10)</f>
        <v>0</v>
      </c>
      <c r="AO57" s="50">
        <f>IF(AK57="重心",$AJ$57,$AN$10)</f>
        <v>0</v>
      </c>
      <c r="AP57" s="50">
        <f>IF(AK57="行動",$AJ$57,$AN$10)</f>
        <v>0</v>
      </c>
      <c r="AQ57" s="50">
        <f>IF(AK57="重度",$AJ$57,$AN$10)</f>
        <v>0</v>
      </c>
    </row>
    <row r="58" spans="1:43" s="50" customFormat="1" ht="17.25" customHeight="1">
      <c r="A58" s="51">
        <v>47</v>
      </c>
      <c r="B58" s="51"/>
      <c r="C58" s="99"/>
      <c r="D58" s="100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74"/>
      <c r="AI58" s="74"/>
      <c r="AJ58" s="62">
        <f t="shared" si="0"/>
        <v>0</v>
      </c>
      <c r="AK58" s="49"/>
      <c r="AL58" s="63">
        <f t="shared" si="1"/>
      </c>
      <c r="AM58" s="63">
        <f t="shared" si="2"/>
      </c>
      <c r="AN58" s="50">
        <f>IF(AK58="要医療",$AJ$58,$AN$10)</f>
        <v>0</v>
      </c>
      <c r="AO58" s="50">
        <f>IF(AK58="重心",$AJ$58,$AN$10)</f>
        <v>0</v>
      </c>
      <c r="AP58" s="50">
        <f>IF(AK58="行動",$AJ$58,$AN$10)</f>
        <v>0</v>
      </c>
      <c r="AQ58" s="50">
        <f>IF(AK58="重度",$AJ$58,$AN$10)</f>
        <v>0</v>
      </c>
    </row>
    <row r="59" spans="1:43" s="50" customFormat="1" ht="17.25" customHeight="1">
      <c r="A59" s="51">
        <v>48</v>
      </c>
      <c r="B59" s="51"/>
      <c r="C59" s="99"/>
      <c r="D59" s="100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74"/>
      <c r="AI59" s="74"/>
      <c r="AJ59" s="62">
        <f t="shared" si="0"/>
        <v>0</v>
      </c>
      <c r="AK59" s="49"/>
      <c r="AL59" s="63">
        <f t="shared" si="1"/>
      </c>
      <c r="AM59" s="63">
        <f t="shared" si="2"/>
      </c>
      <c r="AN59" s="50">
        <f>IF(AK59="要医療",$AJ$59,$AN$10)</f>
        <v>0</v>
      </c>
      <c r="AO59" s="50">
        <f>IF(AK59="重心",$AJ$59,$AN$10)</f>
        <v>0</v>
      </c>
      <c r="AP59" s="50">
        <f>IF(AK59="行動",$AJ$59,$AN$10)</f>
        <v>0</v>
      </c>
      <c r="AQ59" s="50">
        <f>IF(AK59="重度",$AJ$59,$AN$10)</f>
        <v>0</v>
      </c>
    </row>
    <row r="60" spans="1:43" s="50" customFormat="1" ht="17.25" customHeight="1">
      <c r="A60" s="51">
        <v>49</v>
      </c>
      <c r="B60" s="51"/>
      <c r="C60" s="99"/>
      <c r="D60" s="100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74"/>
      <c r="AI60" s="74"/>
      <c r="AJ60" s="62">
        <f t="shared" si="0"/>
        <v>0</v>
      </c>
      <c r="AK60" s="49"/>
      <c r="AL60" s="63">
        <f t="shared" si="1"/>
      </c>
      <c r="AM60" s="63">
        <f t="shared" si="2"/>
      </c>
      <c r="AN60" s="50">
        <f>IF(AK60="要医療",$AJ$60,$AN$10)</f>
        <v>0</v>
      </c>
      <c r="AO60" s="50">
        <f>IF(AK60="重心",$AJ$60,$AN$10)</f>
        <v>0</v>
      </c>
      <c r="AP60" s="50">
        <f>IF(AK60="行動",$AJ$60,$AN$10)</f>
        <v>0</v>
      </c>
      <c r="AQ60" s="50">
        <f>IF(AK60="重度",$AJ$60,$AN$10)</f>
        <v>0</v>
      </c>
    </row>
    <row r="61" spans="1:43" s="50" customFormat="1" ht="17.25" customHeight="1">
      <c r="A61" s="51">
        <v>50</v>
      </c>
      <c r="B61" s="51"/>
      <c r="C61" s="99"/>
      <c r="D61" s="100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74"/>
      <c r="AI61" s="74"/>
      <c r="AJ61" s="62">
        <f t="shared" si="0"/>
        <v>0</v>
      </c>
      <c r="AK61" s="49"/>
      <c r="AL61" s="63">
        <f t="shared" si="1"/>
      </c>
      <c r="AM61" s="63">
        <f t="shared" si="2"/>
      </c>
      <c r="AN61" s="50">
        <f>IF(AK61="要医療",$AJ$61,$AN$10)</f>
        <v>0</v>
      </c>
      <c r="AO61" s="50">
        <f>IF(AK61="重心",$AJ$61,$AN$10)</f>
        <v>0</v>
      </c>
      <c r="AP61" s="50">
        <f>IF(AK61="行動",$AJ$61,$AN$10)</f>
        <v>0</v>
      </c>
      <c r="AQ61" s="50">
        <f>IF(AK61="重度",$AJ$61,$AN$10)</f>
        <v>0</v>
      </c>
    </row>
    <row r="62" spans="1:44" ht="20.25" customHeight="1">
      <c r="A62" s="91" t="s">
        <v>9</v>
      </c>
      <c r="B62" s="92"/>
      <c r="C62" s="92"/>
      <c r="D62" s="9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3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4">
        <f>COUNTIF(AK12:AK61,"行動")</f>
        <v>0</v>
      </c>
      <c r="AL62" s="68"/>
      <c r="AM62" s="80">
        <f>SUM(AM12:AM61)</f>
        <v>0</v>
      </c>
      <c r="AN62" s="81">
        <f>SUM(AN12:AN61)</f>
        <v>0</v>
      </c>
      <c r="AO62" s="81">
        <f>SUM(AO12:AO61)</f>
        <v>0</v>
      </c>
      <c r="AP62" s="81">
        <f>SUM(AP12:AP61)</f>
        <v>0</v>
      </c>
      <c r="AQ62" s="81">
        <f>SUM(AQ12:AQ61)</f>
        <v>0</v>
      </c>
      <c r="AR62" s="78" t="s">
        <v>50</v>
      </c>
    </row>
    <row r="63" spans="37:44" ht="16.5" customHeight="1">
      <c r="AK63" s="116" t="s">
        <v>38</v>
      </c>
      <c r="AL63" s="116"/>
      <c r="AM63" s="116"/>
      <c r="AN63" s="76" t="s">
        <v>19</v>
      </c>
      <c r="AO63" s="76" t="s">
        <v>20</v>
      </c>
      <c r="AP63" s="76" t="s">
        <v>21</v>
      </c>
      <c r="AQ63" s="76" t="s">
        <v>22</v>
      </c>
      <c r="AR63" s="79"/>
    </row>
    <row r="64" spans="17:44" ht="16.5" customHeight="1">
      <c r="Q64" s="45"/>
      <c r="AN64" s="81">
        <f>COUNTIF(AK12:AK61,"要医療")</f>
        <v>0</v>
      </c>
      <c r="AO64" s="81">
        <f>COUNTIF(AK12:AK61,"重心")</f>
        <v>0</v>
      </c>
      <c r="AP64" s="81">
        <f>COUNTIF(AK12:AK61,"行動")</f>
        <v>0</v>
      </c>
      <c r="AQ64" s="81">
        <f>COUNTIF(AK12:AK61,"重度")</f>
        <v>0</v>
      </c>
      <c r="AR64" s="78" t="s">
        <v>79</v>
      </c>
    </row>
  </sheetData>
  <sheetProtection password="CC0D" sheet="1"/>
  <protectedRanges>
    <protectedRange sqref="B12:C12 B13:B17 E12:AI61 C13:C61" name="範囲1"/>
  </protectedRanges>
  <mergeCells count="70">
    <mergeCell ref="C44:D44"/>
    <mergeCell ref="C45:D45"/>
    <mergeCell ref="C46:D46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58:D58"/>
    <mergeCell ref="C59:D59"/>
    <mergeCell ref="C60:D60"/>
    <mergeCell ref="C61:D61"/>
    <mergeCell ref="A62:D62"/>
    <mergeCell ref="AK63:AM63"/>
    <mergeCell ref="C52:D52"/>
    <mergeCell ref="C53:D53"/>
    <mergeCell ref="C54:D54"/>
    <mergeCell ref="C55:D55"/>
    <mergeCell ref="C56:D56"/>
    <mergeCell ref="C57:D57"/>
    <mergeCell ref="C21:D21"/>
    <mergeCell ref="C47:D47"/>
    <mergeCell ref="C48:D48"/>
    <mergeCell ref="C49:D49"/>
    <mergeCell ref="C50:D50"/>
    <mergeCell ref="C51:D51"/>
    <mergeCell ref="C22:D22"/>
    <mergeCell ref="C23:D23"/>
    <mergeCell ref="C24:D24"/>
    <mergeCell ref="C25:D25"/>
    <mergeCell ref="C15:D15"/>
    <mergeCell ref="C16:D16"/>
    <mergeCell ref="C17:D17"/>
    <mergeCell ref="C18:D18"/>
    <mergeCell ref="C19:D19"/>
    <mergeCell ref="C20:D20"/>
    <mergeCell ref="AK10:AK11"/>
    <mergeCell ref="AL10:AL11"/>
    <mergeCell ref="AM10:AM11"/>
    <mergeCell ref="C12:D12"/>
    <mergeCell ref="C13:D13"/>
    <mergeCell ref="C14:D14"/>
    <mergeCell ref="A9:C9"/>
    <mergeCell ref="D9:N9"/>
    <mergeCell ref="A10:A11"/>
    <mergeCell ref="B10:B11"/>
    <mergeCell ref="C10:C11"/>
    <mergeCell ref="AJ10:AJ11"/>
    <mergeCell ref="A2:AM2"/>
    <mergeCell ref="A6:C6"/>
    <mergeCell ref="A7:C7"/>
    <mergeCell ref="D7:N7"/>
    <mergeCell ref="P7:AH8"/>
    <mergeCell ref="A8:C8"/>
    <mergeCell ref="D8:N8"/>
    <mergeCell ref="P5:AH6"/>
    <mergeCell ref="D6:N6"/>
  </mergeCells>
  <dataValidations count="3">
    <dataValidation type="list" allowBlank="1" showInputMessage="1" showErrorMessage="1" sqref="AK12:AK61">
      <formula1>"要医療,重心,行動,重度"</formula1>
    </dataValidation>
    <dataValidation type="list" allowBlank="1" showInputMessage="1" showErrorMessage="1" sqref="D9:N9">
      <formula1>"生活介護,短期入所,共同生活援助"</formula1>
    </dataValidation>
    <dataValidation type="list" allowBlank="1" showInputMessage="1" showErrorMessage="1" sqref="E12:AI61">
      <formula1>"○"</formula1>
    </dataValidation>
  </dataValidations>
  <printOptions/>
  <pageMargins left="0.35433070866141736" right="0.1968503937007874" top="0.5118110236220472" bottom="0.35433070866141736" header="0.2755905511811024" footer="0.1968503937007874"/>
  <pageSetup fitToHeight="0" fitToWidth="0" horizontalDpi="600" verticalDpi="600" orientation="landscape" paperSize="9" scale="85" r:id="rId1"/>
  <rowBreaks count="1" manualBreakCount="1">
    <brk id="3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AU64"/>
  <sheetViews>
    <sheetView view="pageBreakPreview" zoomScale="85" zoomScaleSheetLayoutView="85" zoomScalePageLayoutView="0" workbookViewId="0" topLeftCell="A1">
      <selection activeCell="AC17" sqref="AC17"/>
    </sheetView>
  </sheetViews>
  <sheetFormatPr defaultColWidth="9.140625" defaultRowHeight="16.5" customHeight="1"/>
  <cols>
    <col min="1" max="1" width="3.57421875" style="43" customWidth="1"/>
    <col min="2" max="3" width="13.421875" style="43" customWidth="1"/>
    <col min="4" max="4" width="3.00390625" style="43" bestFit="1" customWidth="1"/>
    <col min="5" max="35" width="3.140625" style="43" customWidth="1"/>
    <col min="36" max="36" width="7.421875" style="43" bestFit="1" customWidth="1"/>
    <col min="37" max="37" width="8.7109375" style="43" customWidth="1"/>
    <col min="38" max="38" width="9.00390625" style="43" bestFit="1" customWidth="1"/>
    <col min="39" max="43" width="9.00390625" style="43" customWidth="1"/>
    <col min="44" max="44" width="14.140625" style="43" bestFit="1" customWidth="1"/>
    <col min="45" max="16384" width="9.00390625" style="43" customWidth="1"/>
  </cols>
  <sheetData>
    <row r="1" ht="11.25" customHeight="1"/>
    <row r="2" spans="1:39" ht="23.25" customHeight="1">
      <c r="A2" s="117" t="s">
        <v>25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</row>
    <row r="4" s="44" customFormat="1" ht="16.5" customHeight="1">
      <c r="A4" s="44" t="s">
        <v>2</v>
      </c>
    </row>
    <row r="5" spans="16:37" s="44" customFormat="1" ht="16.5" customHeight="1" thickBot="1"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J5" s="45" t="s">
        <v>14</v>
      </c>
      <c r="AK5" s="45"/>
    </row>
    <row r="6" spans="1:47" s="44" customFormat="1" ht="21" customHeight="1">
      <c r="A6" s="101" t="s">
        <v>5</v>
      </c>
      <c r="B6" s="102"/>
      <c r="C6" s="103"/>
      <c r="D6" s="112" t="s">
        <v>86</v>
      </c>
      <c r="E6" s="113"/>
      <c r="F6" s="113"/>
      <c r="G6" s="113"/>
      <c r="H6" s="113"/>
      <c r="I6" s="113"/>
      <c r="J6" s="113"/>
      <c r="K6" s="113"/>
      <c r="L6" s="113"/>
      <c r="M6" s="113"/>
      <c r="N6" s="11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J6" s="45" t="s">
        <v>15</v>
      </c>
      <c r="AK6" s="45"/>
      <c r="AT6" s="69" t="s">
        <v>24</v>
      </c>
      <c r="AU6" s="69" t="s">
        <v>23</v>
      </c>
    </row>
    <row r="7" spans="1:47" s="44" customFormat="1" ht="21" customHeight="1">
      <c r="A7" s="104" t="s">
        <v>6</v>
      </c>
      <c r="B7" s="105"/>
      <c r="C7" s="106"/>
      <c r="D7" s="93"/>
      <c r="E7" s="94"/>
      <c r="F7" s="94"/>
      <c r="G7" s="94"/>
      <c r="H7" s="94"/>
      <c r="I7" s="94"/>
      <c r="J7" s="94"/>
      <c r="K7" s="94"/>
      <c r="L7" s="94"/>
      <c r="M7" s="94"/>
      <c r="N7" s="9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J7" s="45" t="s">
        <v>16</v>
      </c>
      <c r="AK7" s="45"/>
      <c r="AT7" s="70" t="s">
        <v>19</v>
      </c>
      <c r="AU7" s="71">
        <v>2000</v>
      </c>
    </row>
    <row r="8" spans="1:47" s="44" customFormat="1" ht="21" customHeight="1">
      <c r="A8" s="104" t="s">
        <v>7</v>
      </c>
      <c r="B8" s="105"/>
      <c r="C8" s="106"/>
      <c r="D8" s="93"/>
      <c r="E8" s="94"/>
      <c r="F8" s="94"/>
      <c r="G8" s="94"/>
      <c r="H8" s="94"/>
      <c r="I8" s="94"/>
      <c r="J8" s="94"/>
      <c r="K8" s="94"/>
      <c r="L8" s="94"/>
      <c r="M8" s="94"/>
      <c r="N8" s="9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J8" s="45" t="s">
        <v>17</v>
      </c>
      <c r="AK8" s="45"/>
      <c r="AT8" s="70" t="s">
        <v>20</v>
      </c>
      <c r="AU8" s="71">
        <v>1100</v>
      </c>
    </row>
    <row r="9" spans="1:47" s="44" customFormat="1" ht="21" customHeight="1" thickBot="1">
      <c r="A9" s="107" t="s">
        <v>8</v>
      </c>
      <c r="B9" s="108"/>
      <c r="C9" s="109"/>
      <c r="D9" s="96" t="s">
        <v>66</v>
      </c>
      <c r="E9" s="97"/>
      <c r="F9" s="97"/>
      <c r="G9" s="97"/>
      <c r="H9" s="97"/>
      <c r="I9" s="97"/>
      <c r="J9" s="97"/>
      <c r="K9" s="97"/>
      <c r="L9" s="97"/>
      <c r="M9" s="97"/>
      <c r="N9" s="98"/>
      <c r="AJ9" s="45" t="s">
        <v>18</v>
      </c>
      <c r="AK9" s="45"/>
      <c r="AT9" s="70" t="s">
        <v>21</v>
      </c>
      <c r="AU9" s="71">
        <v>1100</v>
      </c>
    </row>
    <row r="10" spans="1:47" s="46" customFormat="1" ht="16.5" customHeight="1">
      <c r="A10" s="118"/>
      <c r="B10" s="120" t="s">
        <v>0</v>
      </c>
      <c r="C10" s="87" t="s">
        <v>1</v>
      </c>
      <c r="D10" s="55" t="s">
        <v>3</v>
      </c>
      <c r="E10" s="56">
        <v>1</v>
      </c>
      <c r="F10" s="57">
        <v>2</v>
      </c>
      <c r="G10" s="58">
        <v>3</v>
      </c>
      <c r="H10" s="58">
        <v>4</v>
      </c>
      <c r="I10" s="58">
        <v>5</v>
      </c>
      <c r="J10" s="58">
        <v>6</v>
      </c>
      <c r="K10" s="58">
        <v>7</v>
      </c>
      <c r="L10" s="58">
        <v>8</v>
      </c>
      <c r="M10" s="58">
        <v>9</v>
      </c>
      <c r="N10" s="58">
        <v>10</v>
      </c>
      <c r="O10" s="59">
        <v>11</v>
      </c>
      <c r="P10" s="59">
        <v>12</v>
      </c>
      <c r="Q10" s="59">
        <v>13</v>
      </c>
      <c r="R10" s="59">
        <v>14</v>
      </c>
      <c r="S10" s="59">
        <v>15</v>
      </c>
      <c r="T10" s="59">
        <v>16</v>
      </c>
      <c r="U10" s="59">
        <v>17</v>
      </c>
      <c r="V10" s="59">
        <v>18</v>
      </c>
      <c r="W10" s="59">
        <v>19</v>
      </c>
      <c r="X10" s="59">
        <v>20</v>
      </c>
      <c r="Y10" s="59">
        <v>21</v>
      </c>
      <c r="Z10" s="59">
        <v>22</v>
      </c>
      <c r="AA10" s="59">
        <v>23</v>
      </c>
      <c r="AB10" s="59">
        <v>24</v>
      </c>
      <c r="AC10" s="59">
        <v>25</v>
      </c>
      <c r="AD10" s="59">
        <v>26</v>
      </c>
      <c r="AE10" s="59">
        <v>27</v>
      </c>
      <c r="AF10" s="59">
        <v>28</v>
      </c>
      <c r="AG10" s="59">
        <v>29</v>
      </c>
      <c r="AH10" s="59">
        <v>30</v>
      </c>
      <c r="AI10" s="59">
        <v>31</v>
      </c>
      <c r="AJ10" s="85" t="s">
        <v>10</v>
      </c>
      <c r="AK10" s="87" t="s">
        <v>11</v>
      </c>
      <c r="AL10" s="87" t="s">
        <v>13</v>
      </c>
      <c r="AM10" s="89" t="s">
        <v>12</v>
      </c>
      <c r="AT10" s="72" t="s">
        <v>22</v>
      </c>
      <c r="AU10" s="73">
        <v>500</v>
      </c>
    </row>
    <row r="11" spans="1:43" s="46" customFormat="1" ht="16.5" customHeight="1" thickBot="1">
      <c r="A11" s="119"/>
      <c r="B11" s="121"/>
      <c r="C11" s="88"/>
      <c r="D11" s="60" t="s">
        <v>4</v>
      </c>
      <c r="E11" s="64" t="s">
        <v>69</v>
      </c>
      <c r="F11" s="65" t="s">
        <v>70</v>
      </c>
      <c r="G11" s="66" t="s">
        <v>3</v>
      </c>
      <c r="H11" s="64" t="s">
        <v>71</v>
      </c>
      <c r="I11" s="64" t="s">
        <v>72</v>
      </c>
      <c r="J11" s="64" t="s">
        <v>73</v>
      </c>
      <c r="K11" s="64" t="s">
        <v>68</v>
      </c>
      <c r="L11" s="64" t="s">
        <v>69</v>
      </c>
      <c r="M11" s="65" t="s">
        <v>70</v>
      </c>
      <c r="N11" s="66" t="s">
        <v>3</v>
      </c>
      <c r="O11" s="64" t="s">
        <v>71</v>
      </c>
      <c r="P11" s="64" t="s">
        <v>72</v>
      </c>
      <c r="Q11" s="64" t="s">
        <v>73</v>
      </c>
      <c r="R11" s="64" t="s">
        <v>68</v>
      </c>
      <c r="S11" s="64" t="s">
        <v>62</v>
      </c>
      <c r="T11" s="65" t="s">
        <v>70</v>
      </c>
      <c r="U11" s="66" t="s">
        <v>3</v>
      </c>
      <c r="V11" s="64" t="s">
        <v>58</v>
      </c>
      <c r="W11" s="64" t="s">
        <v>59</v>
      </c>
      <c r="X11" s="64" t="s">
        <v>60</v>
      </c>
      <c r="Y11" s="64" t="s">
        <v>61</v>
      </c>
      <c r="Z11" s="64" t="s">
        <v>62</v>
      </c>
      <c r="AA11" s="65" t="s">
        <v>70</v>
      </c>
      <c r="AB11" s="66" t="s">
        <v>3</v>
      </c>
      <c r="AC11" s="64" t="s">
        <v>58</v>
      </c>
      <c r="AD11" s="64" t="s">
        <v>59</v>
      </c>
      <c r="AE11" s="64" t="s">
        <v>60</v>
      </c>
      <c r="AF11" s="64" t="s">
        <v>61</v>
      </c>
      <c r="AG11" s="64" t="s">
        <v>62</v>
      </c>
      <c r="AH11" s="65" t="s">
        <v>70</v>
      </c>
      <c r="AI11" s="66" t="s">
        <v>3</v>
      </c>
      <c r="AJ11" s="86"/>
      <c r="AK11" s="88"/>
      <c r="AL11" s="88"/>
      <c r="AM11" s="90"/>
      <c r="AN11" s="76" t="s">
        <v>19</v>
      </c>
      <c r="AO11" s="76" t="s">
        <v>20</v>
      </c>
      <c r="AP11" s="76" t="s">
        <v>21</v>
      </c>
      <c r="AQ11" s="76" t="s">
        <v>22</v>
      </c>
    </row>
    <row r="12" spans="1:43" s="50" customFormat="1" ht="17.25" customHeight="1">
      <c r="A12" s="47">
        <v>1</v>
      </c>
      <c r="B12" s="47"/>
      <c r="C12" s="110"/>
      <c r="D12" s="111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75"/>
      <c r="AJ12" s="61">
        <f>COUNTIF(E12:AI12,"○")</f>
        <v>0</v>
      </c>
      <c r="AK12" s="49"/>
      <c r="AL12" s="63">
        <f aca="true" t="shared" si="0" ref="AL12:AL22">IF(AK12="","",VLOOKUP(AK12,$AT$6:$AU$10,2,0))</f>
      </c>
      <c r="AM12" s="63">
        <f>IF(AL12="","",AJ12*AL12)</f>
      </c>
      <c r="AN12" s="50">
        <f>IF(AK12="要医療",$AJ$12,$AN$10)</f>
        <v>0</v>
      </c>
      <c r="AO12" s="50">
        <f>IF(AK12="重心",$AJ$12,$AN$10)</f>
        <v>0</v>
      </c>
      <c r="AP12" s="50">
        <f>IF(AK12="行動",$AJ$12,$AN$10)</f>
        <v>0</v>
      </c>
      <c r="AQ12" s="50">
        <f>IF(AK12="重度",$AJ$12,$AN$10)</f>
        <v>0</v>
      </c>
    </row>
    <row r="13" spans="1:43" s="50" customFormat="1" ht="17.25" customHeight="1">
      <c r="A13" s="51">
        <v>2</v>
      </c>
      <c r="B13" s="51"/>
      <c r="C13" s="99"/>
      <c r="D13" s="122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62">
        <f>COUNTIF(E13:AI13,"○")</f>
        <v>0</v>
      </c>
      <c r="AK13" s="49"/>
      <c r="AL13" s="63">
        <f t="shared" si="0"/>
      </c>
      <c r="AM13" s="63">
        <f>IF(AL13="","",AJ13*AL13)</f>
      </c>
      <c r="AN13" s="50">
        <f>IF(AK13="要医療",$AJ$13,$AN$10)</f>
        <v>0</v>
      </c>
      <c r="AO13" s="50">
        <f>IF(AK13="重心",$AJ$13,$AN$10)</f>
        <v>0</v>
      </c>
      <c r="AP13" s="50">
        <f>IF(AK13="行動",$AJ$13,$AN$10)</f>
        <v>0</v>
      </c>
      <c r="AQ13" s="50">
        <f>IF(AK13="重度",$AJ$13,$AN$10)</f>
        <v>0</v>
      </c>
    </row>
    <row r="14" spans="1:43" s="50" customFormat="1" ht="17.25" customHeight="1">
      <c r="A14" s="51">
        <v>3</v>
      </c>
      <c r="B14" s="51"/>
      <c r="C14" s="99"/>
      <c r="D14" s="100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62">
        <f aca="true" t="shared" si="1" ref="AJ14:AJ61">COUNTIF(E14:AI14,"○")</f>
        <v>0</v>
      </c>
      <c r="AK14" s="49"/>
      <c r="AL14" s="63">
        <f t="shared" si="0"/>
      </c>
      <c r="AM14" s="63">
        <f aca="true" t="shared" si="2" ref="AM14:AM61">IF(AL14="","",AJ14*AL14)</f>
      </c>
      <c r="AN14" s="50">
        <f>IF(AK14="要医療",$AJ$14,$AN$10)</f>
        <v>0</v>
      </c>
      <c r="AO14" s="50">
        <f>IF(AK14="重心",$AJ$14,$AN$10)</f>
        <v>0</v>
      </c>
      <c r="AP14" s="50">
        <f>IF(AK14="行動",$AJ$14,$AN$10)</f>
        <v>0</v>
      </c>
      <c r="AQ14" s="50">
        <f>IF(AK14="重度",$AJ$14,$AN$10)</f>
        <v>0</v>
      </c>
    </row>
    <row r="15" spans="1:43" s="50" customFormat="1" ht="17.25" customHeight="1">
      <c r="A15" s="51">
        <v>4</v>
      </c>
      <c r="B15" s="51"/>
      <c r="C15" s="99"/>
      <c r="D15" s="100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62">
        <f t="shared" si="1"/>
        <v>0</v>
      </c>
      <c r="AK15" s="49"/>
      <c r="AL15" s="63">
        <f t="shared" si="0"/>
      </c>
      <c r="AM15" s="63">
        <f t="shared" si="2"/>
      </c>
      <c r="AN15" s="50">
        <f>IF(AK15="要医療",$AJ$15,$AN$10)</f>
        <v>0</v>
      </c>
      <c r="AO15" s="50">
        <f>IF(AK15="重心",$AJ$15,$AN$10)</f>
        <v>0</v>
      </c>
      <c r="AP15" s="50">
        <f>IF(AK15="行動",$AJ$15,$AN$10)</f>
        <v>0</v>
      </c>
      <c r="AQ15" s="50">
        <f>IF(AK15="重度",$AJ$15,$AN$10)</f>
        <v>0</v>
      </c>
    </row>
    <row r="16" spans="1:43" s="50" customFormat="1" ht="17.25" customHeight="1">
      <c r="A16" s="51">
        <v>5</v>
      </c>
      <c r="B16" s="51"/>
      <c r="C16" s="99"/>
      <c r="D16" s="100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62">
        <f t="shared" si="1"/>
        <v>0</v>
      </c>
      <c r="AK16" s="49"/>
      <c r="AL16" s="63">
        <f t="shared" si="0"/>
      </c>
      <c r="AM16" s="63">
        <f t="shared" si="2"/>
      </c>
      <c r="AN16" s="50">
        <f>IF(AK16="要医療",$AJ$16,$AN$10)</f>
        <v>0</v>
      </c>
      <c r="AO16" s="50">
        <f>IF(AK16="重心",$AJ$16,$AN$10)</f>
        <v>0</v>
      </c>
      <c r="AP16" s="50">
        <f>IF(AK16="行動",$AJ$16,$AN$10)</f>
        <v>0</v>
      </c>
      <c r="AQ16" s="50">
        <f>IF(AK16="重度",$AJ$16,$AN$10)</f>
        <v>0</v>
      </c>
    </row>
    <row r="17" spans="1:43" s="50" customFormat="1" ht="17.25" customHeight="1">
      <c r="A17" s="51">
        <v>6</v>
      </c>
      <c r="B17" s="51"/>
      <c r="C17" s="99"/>
      <c r="D17" s="100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62">
        <f t="shared" si="1"/>
        <v>0</v>
      </c>
      <c r="AK17" s="49"/>
      <c r="AL17" s="63">
        <f t="shared" si="0"/>
      </c>
      <c r="AM17" s="63">
        <f t="shared" si="2"/>
      </c>
      <c r="AN17" s="50">
        <f>IF(AK17="要医療",$AJ$17,$AN$10)</f>
        <v>0</v>
      </c>
      <c r="AO17" s="50">
        <f>IF(AK17="重心",$AJ$17,$AN$10)</f>
        <v>0</v>
      </c>
      <c r="AP17" s="50">
        <f>IF(AK17="行動",$AJ$17,$AN$10)</f>
        <v>0</v>
      </c>
      <c r="AQ17" s="50">
        <f>IF(AK17="重度",$AJ$17,$AN$10)</f>
        <v>0</v>
      </c>
    </row>
    <row r="18" spans="1:43" s="50" customFormat="1" ht="17.25" customHeight="1">
      <c r="A18" s="51">
        <v>7</v>
      </c>
      <c r="B18" s="51"/>
      <c r="C18" s="99"/>
      <c r="D18" s="100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62">
        <f t="shared" si="1"/>
        <v>0</v>
      </c>
      <c r="AK18" s="49"/>
      <c r="AL18" s="63">
        <f t="shared" si="0"/>
      </c>
      <c r="AM18" s="63">
        <f t="shared" si="2"/>
      </c>
      <c r="AN18" s="50">
        <f>IF(AK18="要医療",$AJ$18,$AN$10)</f>
        <v>0</v>
      </c>
      <c r="AO18" s="50">
        <f>IF(AK18="重心",$AJ$18,$AN$10)</f>
        <v>0</v>
      </c>
      <c r="AP18" s="50">
        <f>IF(AK18="行動",$AJ$18,$AN$10)</f>
        <v>0</v>
      </c>
      <c r="AQ18" s="50">
        <f>IF(AK18="重度",$AJ$18,$AN$10)</f>
        <v>0</v>
      </c>
    </row>
    <row r="19" spans="1:43" s="50" customFormat="1" ht="17.25" customHeight="1">
      <c r="A19" s="51">
        <v>8</v>
      </c>
      <c r="B19" s="51"/>
      <c r="C19" s="99"/>
      <c r="D19" s="100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62">
        <f t="shared" si="1"/>
        <v>0</v>
      </c>
      <c r="AK19" s="49"/>
      <c r="AL19" s="63">
        <f t="shared" si="0"/>
      </c>
      <c r="AM19" s="63">
        <f t="shared" si="2"/>
      </c>
      <c r="AN19" s="50">
        <f>IF(AK19="要医療",$AJ$19,$AN$10)</f>
        <v>0</v>
      </c>
      <c r="AO19" s="50">
        <f>IF(AK19="重心",$AJ$19,$AN$10)</f>
        <v>0</v>
      </c>
      <c r="AP19" s="50">
        <f>IF(AK19="行動",$AJ$19,$AN$10)</f>
        <v>0</v>
      </c>
      <c r="AQ19" s="50">
        <f>IF(AK19="重度",$AJ$19,$AN$10)</f>
        <v>0</v>
      </c>
    </row>
    <row r="20" spans="1:43" s="50" customFormat="1" ht="17.25" customHeight="1">
      <c r="A20" s="51">
        <v>9</v>
      </c>
      <c r="B20" s="51"/>
      <c r="C20" s="99"/>
      <c r="D20" s="100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62">
        <f t="shared" si="1"/>
        <v>0</v>
      </c>
      <c r="AK20" s="49"/>
      <c r="AL20" s="63">
        <f t="shared" si="0"/>
      </c>
      <c r="AM20" s="63">
        <f t="shared" si="2"/>
      </c>
      <c r="AN20" s="50">
        <f>IF(AK20="要医療",$AJ$20,$AN$10)</f>
        <v>0</v>
      </c>
      <c r="AO20" s="50">
        <f>IF(AK20="重心",$AJ$20,$AN$10)</f>
        <v>0</v>
      </c>
      <c r="AP20" s="50">
        <f>IF(AK20="行動",$AJ$20,$AN$10)</f>
        <v>0</v>
      </c>
      <c r="AQ20" s="50">
        <f>IF(AK20="重度",$AJ$20,$AN$10)</f>
        <v>0</v>
      </c>
    </row>
    <row r="21" spans="1:43" s="50" customFormat="1" ht="17.25" customHeight="1">
      <c r="A21" s="51">
        <v>10</v>
      </c>
      <c r="B21" s="51"/>
      <c r="C21" s="99"/>
      <c r="D21" s="100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62">
        <f t="shared" si="1"/>
        <v>0</v>
      </c>
      <c r="AK21" s="49"/>
      <c r="AL21" s="63">
        <f t="shared" si="0"/>
      </c>
      <c r="AM21" s="63">
        <f t="shared" si="2"/>
      </c>
      <c r="AN21" s="50">
        <f>IF(AK21="要医療",$AJ$21,$AN$10)</f>
        <v>0</v>
      </c>
      <c r="AO21" s="50">
        <f>IF(AK21="重心",$AJ$21,$AN$10)</f>
        <v>0</v>
      </c>
      <c r="AP21" s="50">
        <f>IF(AK21="行動",$AJ$21,$AN$10)</f>
        <v>0</v>
      </c>
      <c r="AQ21" s="50">
        <f>IF(AK21="重度",$AJ$21,$AN$10)</f>
        <v>0</v>
      </c>
    </row>
    <row r="22" spans="1:43" s="50" customFormat="1" ht="17.25" customHeight="1">
      <c r="A22" s="51">
        <v>11</v>
      </c>
      <c r="B22" s="51"/>
      <c r="C22" s="99"/>
      <c r="D22" s="100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62">
        <f t="shared" si="1"/>
        <v>0</v>
      </c>
      <c r="AK22" s="49"/>
      <c r="AL22" s="63">
        <f t="shared" si="0"/>
      </c>
      <c r="AM22" s="63">
        <f t="shared" si="2"/>
      </c>
      <c r="AN22" s="50">
        <f>IF(AK22="要医療",$AJ$22,$AN$10)</f>
        <v>0</v>
      </c>
      <c r="AO22" s="50">
        <f>IF(AK22="重心",$AJ$22,$AN$10)</f>
        <v>0</v>
      </c>
      <c r="AP22" s="50">
        <f>IF(AK22="行動",$AJ$22,$AN$10)</f>
        <v>0</v>
      </c>
      <c r="AQ22" s="50">
        <f>IF(AK22="重度",$AJ$22,$AN$10)</f>
        <v>0</v>
      </c>
    </row>
    <row r="23" spans="1:43" s="50" customFormat="1" ht="17.25" customHeight="1">
      <c r="A23" s="51">
        <v>12</v>
      </c>
      <c r="B23" s="51"/>
      <c r="C23" s="99"/>
      <c r="D23" s="100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62">
        <f t="shared" si="1"/>
        <v>0</v>
      </c>
      <c r="AK23" s="49"/>
      <c r="AL23" s="63">
        <f aca="true" t="shared" si="3" ref="AL23:AL61">IF(AK23="","",VLOOKUP(AK23,$AT$6:$AU$10,2,0))</f>
      </c>
      <c r="AM23" s="63">
        <f t="shared" si="2"/>
      </c>
      <c r="AN23" s="50">
        <f>IF(AK23="要医療",$AJ$23,$AN$10)</f>
        <v>0</v>
      </c>
      <c r="AO23" s="50">
        <f>IF(AK23="重心",$AJ$23,$AN$10)</f>
        <v>0</v>
      </c>
      <c r="AP23" s="50">
        <f>IF(AK23="行動",$AJ$23,$AN$10)</f>
        <v>0</v>
      </c>
      <c r="AQ23" s="50">
        <f>IF(AK23="重度",$AJ$23,$AN$10)</f>
        <v>0</v>
      </c>
    </row>
    <row r="24" spans="1:43" s="50" customFormat="1" ht="17.25" customHeight="1">
      <c r="A24" s="51">
        <v>13</v>
      </c>
      <c r="B24" s="51"/>
      <c r="C24" s="99"/>
      <c r="D24" s="100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62">
        <f t="shared" si="1"/>
        <v>0</v>
      </c>
      <c r="AK24" s="49"/>
      <c r="AL24" s="63">
        <f t="shared" si="3"/>
      </c>
      <c r="AM24" s="63">
        <f t="shared" si="2"/>
      </c>
      <c r="AN24" s="50">
        <f>IF(AK24="要医療",$AJ$24,$AN$10)</f>
        <v>0</v>
      </c>
      <c r="AO24" s="50">
        <f>IF(AK24="重心",$AJ$24,$AN$10)</f>
        <v>0</v>
      </c>
      <c r="AP24" s="50">
        <f>IF(AK24="行動",$AJ$24,$AN$10)</f>
        <v>0</v>
      </c>
      <c r="AQ24" s="50">
        <f>IF(AK24="重度",$AJ$24,$AN$10)</f>
        <v>0</v>
      </c>
    </row>
    <row r="25" spans="1:43" s="50" customFormat="1" ht="17.25" customHeight="1">
      <c r="A25" s="51">
        <v>14</v>
      </c>
      <c r="B25" s="51"/>
      <c r="C25" s="99"/>
      <c r="D25" s="100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62">
        <f t="shared" si="1"/>
        <v>0</v>
      </c>
      <c r="AK25" s="49"/>
      <c r="AL25" s="63">
        <f t="shared" si="3"/>
      </c>
      <c r="AM25" s="63">
        <f t="shared" si="2"/>
      </c>
      <c r="AN25" s="50">
        <f>IF(AK25="要医療",$AJ$25,$AN$10)</f>
        <v>0</v>
      </c>
      <c r="AO25" s="50">
        <f>IF(AK25="重心",$AJ$25,$AN$10)</f>
        <v>0</v>
      </c>
      <c r="AP25" s="50">
        <f>IF(AK25="行動",$AJ$25,$AN$10)</f>
        <v>0</v>
      </c>
      <c r="AQ25" s="50">
        <f>IF(AK25="重度",$AJ$25,$AN$10)</f>
        <v>0</v>
      </c>
    </row>
    <row r="26" spans="1:43" s="50" customFormat="1" ht="17.25" customHeight="1">
      <c r="A26" s="51">
        <v>15</v>
      </c>
      <c r="B26" s="51"/>
      <c r="C26" s="99"/>
      <c r="D26" s="100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62">
        <f t="shared" si="1"/>
        <v>0</v>
      </c>
      <c r="AK26" s="49"/>
      <c r="AL26" s="63">
        <f t="shared" si="3"/>
      </c>
      <c r="AM26" s="63">
        <f t="shared" si="2"/>
      </c>
      <c r="AN26" s="50">
        <f>IF(AK26="要医療",$AJ$26,$AN$10)</f>
        <v>0</v>
      </c>
      <c r="AO26" s="50">
        <f>IF(AK26="重心",$AJ$26,$AN$10)</f>
        <v>0</v>
      </c>
      <c r="AP26" s="50">
        <f>IF(AK26="行動",$AJ$26,$AN$10)</f>
        <v>0</v>
      </c>
      <c r="AQ26" s="50">
        <f>IF(AK26="重度",$AJ$26,$AN$10)</f>
        <v>0</v>
      </c>
    </row>
    <row r="27" spans="1:43" s="50" customFormat="1" ht="17.25" customHeight="1">
      <c r="A27" s="51">
        <v>16</v>
      </c>
      <c r="B27" s="51"/>
      <c r="C27" s="99"/>
      <c r="D27" s="100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62">
        <f t="shared" si="1"/>
        <v>0</v>
      </c>
      <c r="AK27" s="49"/>
      <c r="AL27" s="63">
        <f t="shared" si="3"/>
      </c>
      <c r="AM27" s="63">
        <f t="shared" si="2"/>
      </c>
      <c r="AN27" s="50">
        <f>IF(AK27="要医療",$AJ$27,$AN$10)</f>
        <v>0</v>
      </c>
      <c r="AO27" s="50">
        <f>IF(AK27="重心",$AJ$27,$AN$10)</f>
        <v>0</v>
      </c>
      <c r="AP27" s="50">
        <f>IF(AK27="行動",$AJ$27,$AN$10)</f>
        <v>0</v>
      </c>
      <c r="AQ27" s="50">
        <f>IF(AK27="重度",$AJ$27,$AN$10)</f>
        <v>0</v>
      </c>
    </row>
    <row r="28" spans="1:43" s="50" customFormat="1" ht="17.25" customHeight="1">
      <c r="A28" s="51">
        <v>17</v>
      </c>
      <c r="B28" s="51"/>
      <c r="C28" s="99"/>
      <c r="D28" s="100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62">
        <f t="shared" si="1"/>
        <v>0</v>
      </c>
      <c r="AK28" s="49"/>
      <c r="AL28" s="63">
        <f t="shared" si="3"/>
      </c>
      <c r="AM28" s="63">
        <f t="shared" si="2"/>
      </c>
      <c r="AN28" s="50">
        <f>IF(AK28="要医療",$AJ$28,$AN$10)</f>
        <v>0</v>
      </c>
      <c r="AO28" s="50">
        <f>IF(AK28="重心",$AJ$28,$AN$10)</f>
        <v>0</v>
      </c>
      <c r="AP28" s="50">
        <f>IF(AK28="行動",$AJ$28,$AN$10)</f>
        <v>0</v>
      </c>
      <c r="AQ28" s="50">
        <f>IF(AK28="重度",$AJ$28,$AN$10)</f>
        <v>0</v>
      </c>
    </row>
    <row r="29" spans="1:43" s="50" customFormat="1" ht="17.25" customHeight="1">
      <c r="A29" s="51">
        <v>18</v>
      </c>
      <c r="B29" s="51"/>
      <c r="C29" s="99"/>
      <c r="D29" s="100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62">
        <f t="shared" si="1"/>
        <v>0</v>
      </c>
      <c r="AK29" s="49"/>
      <c r="AL29" s="63">
        <f t="shared" si="3"/>
      </c>
      <c r="AM29" s="63">
        <f t="shared" si="2"/>
      </c>
      <c r="AN29" s="50">
        <f>IF(AK29="要医療",$AJ$29,$AN$10)</f>
        <v>0</v>
      </c>
      <c r="AO29" s="50">
        <f>IF(AK29="重心",$AJ$29,$AN$10)</f>
        <v>0</v>
      </c>
      <c r="AP29" s="50">
        <f>IF(AK29="行動",$AJ$29,$AN$10)</f>
        <v>0</v>
      </c>
      <c r="AQ29" s="50">
        <f>IF(AK29="重度",$AJ$29,$AN$10)</f>
        <v>0</v>
      </c>
    </row>
    <row r="30" spans="1:43" s="50" customFormat="1" ht="17.25" customHeight="1">
      <c r="A30" s="51">
        <v>19</v>
      </c>
      <c r="B30" s="51"/>
      <c r="C30" s="99"/>
      <c r="D30" s="100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62">
        <f t="shared" si="1"/>
        <v>0</v>
      </c>
      <c r="AK30" s="49"/>
      <c r="AL30" s="63">
        <f t="shared" si="3"/>
      </c>
      <c r="AM30" s="63">
        <f t="shared" si="2"/>
      </c>
      <c r="AN30" s="50">
        <f>IF(AK30="要医療",$AJ$30,$AN$10)</f>
        <v>0</v>
      </c>
      <c r="AO30" s="50">
        <f>IF(AK30="重心",$AJ$30,$AN$10)</f>
        <v>0</v>
      </c>
      <c r="AP30" s="50">
        <f>IF(AK30="行動",$AJ$30,$AN$10)</f>
        <v>0</v>
      </c>
      <c r="AQ30" s="50">
        <f>IF(AK30="重度",$AJ$30,$AN$10)</f>
        <v>0</v>
      </c>
    </row>
    <row r="31" spans="1:43" s="50" customFormat="1" ht="17.25" customHeight="1">
      <c r="A31" s="51">
        <v>20</v>
      </c>
      <c r="B31" s="51"/>
      <c r="C31" s="99"/>
      <c r="D31" s="100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62">
        <f t="shared" si="1"/>
        <v>0</v>
      </c>
      <c r="AK31" s="49"/>
      <c r="AL31" s="63">
        <f t="shared" si="3"/>
      </c>
      <c r="AM31" s="63">
        <f t="shared" si="2"/>
      </c>
      <c r="AN31" s="50">
        <f>IF(AK31="要医療",$AJ$31,$AN$10)</f>
        <v>0</v>
      </c>
      <c r="AO31" s="50">
        <f>IF(AK31="重心",$AJ$31,$AN$10)</f>
        <v>0</v>
      </c>
      <c r="AP31" s="50">
        <f>IF(AK31="行動",$AJ$31,$AN$10)</f>
        <v>0</v>
      </c>
      <c r="AQ31" s="50">
        <f>IF(AK31="重度",$AJ$31,$AN$10)</f>
        <v>0</v>
      </c>
    </row>
    <row r="32" spans="1:43" s="50" customFormat="1" ht="17.25" customHeight="1">
      <c r="A32" s="51">
        <v>21</v>
      </c>
      <c r="B32" s="51"/>
      <c r="C32" s="99"/>
      <c r="D32" s="100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62">
        <f t="shared" si="1"/>
        <v>0</v>
      </c>
      <c r="AK32" s="49"/>
      <c r="AL32" s="63">
        <f t="shared" si="3"/>
      </c>
      <c r="AM32" s="63">
        <f t="shared" si="2"/>
      </c>
      <c r="AN32" s="50">
        <f>IF(AK32="要医療",$AJ$32,$AN$10)</f>
        <v>0</v>
      </c>
      <c r="AO32" s="50">
        <f>IF(AK32="重心",$AJ$32,$AN$10)</f>
        <v>0</v>
      </c>
      <c r="AP32" s="50">
        <f>IF(AK32="行動",$AJ$32,$AN$10)</f>
        <v>0</v>
      </c>
      <c r="AQ32" s="50">
        <f>IF(AK32="重度",$AJ$32,$AN$10)</f>
        <v>0</v>
      </c>
    </row>
    <row r="33" spans="1:43" s="50" customFormat="1" ht="17.25" customHeight="1">
      <c r="A33" s="51">
        <v>22</v>
      </c>
      <c r="B33" s="51"/>
      <c r="C33" s="99"/>
      <c r="D33" s="100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62">
        <f t="shared" si="1"/>
        <v>0</v>
      </c>
      <c r="AK33" s="49"/>
      <c r="AL33" s="63">
        <f t="shared" si="3"/>
      </c>
      <c r="AM33" s="63">
        <f t="shared" si="2"/>
      </c>
      <c r="AN33" s="50">
        <f>IF(AK33="要医療",$AJ$33,$AN$10)</f>
        <v>0</v>
      </c>
      <c r="AO33" s="50">
        <f>IF(AK33="重心",$AJ$33,$AN$10)</f>
        <v>0</v>
      </c>
      <c r="AP33" s="50">
        <f>IF(AK33="行動",$AJ$33,$AN$10)</f>
        <v>0</v>
      </c>
      <c r="AQ33" s="50">
        <f>IF(AK33="重度",$AJ$33,$AN$10)</f>
        <v>0</v>
      </c>
    </row>
    <row r="34" spans="1:43" s="50" customFormat="1" ht="17.25" customHeight="1">
      <c r="A34" s="51">
        <v>23</v>
      </c>
      <c r="B34" s="51"/>
      <c r="C34" s="99"/>
      <c r="D34" s="100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62">
        <f t="shared" si="1"/>
        <v>0</v>
      </c>
      <c r="AK34" s="49"/>
      <c r="AL34" s="63">
        <f t="shared" si="3"/>
      </c>
      <c r="AM34" s="63">
        <f t="shared" si="2"/>
      </c>
      <c r="AN34" s="50">
        <f>IF(AK34="要医療",$AJ$34,$AN$10)</f>
        <v>0</v>
      </c>
      <c r="AO34" s="50">
        <f>IF(AK34="重心",$AJ$34,$AN$10)</f>
        <v>0</v>
      </c>
      <c r="AP34" s="50">
        <f>IF(AK34="行動",$AJ$34,$AN$10)</f>
        <v>0</v>
      </c>
      <c r="AQ34" s="50">
        <f>IF(AK34="重度",$AJ$34,$AN$10)</f>
        <v>0</v>
      </c>
    </row>
    <row r="35" spans="1:43" s="50" customFormat="1" ht="17.25" customHeight="1">
      <c r="A35" s="51">
        <v>24</v>
      </c>
      <c r="B35" s="51"/>
      <c r="C35" s="99"/>
      <c r="D35" s="100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62">
        <f t="shared" si="1"/>
        <v>0</v>
      </c>
      <c r="AK35" s="49"/>
      <c r="AL35" s="63">
        <f t="shared" si="3"/>
      </c>
      <c r="AM35" s="63">
        <f t="shared" si="2"/>
      </c>
      <c r="AN35" s="50">
        <f>IF(AK35="要医療",$AJ$35,$AN$10)</f>
        <v>0</v>
      </c>
      <c r="AO35" s="50">
        <f>IF(AK35="重心",$AJ$35,$AN$10)</f>
        <v>0</v>
      </c>
      <c r="AP35" s="50">
        <f>IF(AK35="行動",$AJ$35,$AN$10)</f>
        <v>0</v>
      </c>
      <c r="AQ35" s="50">
        <f>IF(AK35="重度",$AJ$35,$AN$10)</f>
        <v>0</v>
      </c>
    </row>
    <row r="36" spans="1:43" s="50" customFormat="1" ht="17.25" customHeight="1">
      <c r="A36" s="51">
        <v>25</v>
      </c>
      <c r="B36" s="51"/>
      <c r="C36" s="99"/>
      <c r="D36" s="100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62">
        <f t="shared" si="1"/>
        <v>0</v>
      </c>
      <c r="AK36" s="49"/>
      <c r="AL36" s="63">
        <f t="shared" si="3"/>
      </c>
      <c r="AM36" s="63">
        <f t="shared" si="2"/>
      </c>
      <c r="AN36" s="50">
        <f>IF(AK36="要医療",$AJ$36,$AN$10)</f>
        <v>0</v>
      </c>
      <c r="AO36" s="50">
        <f>IF(AK36="重心",$AJ$36,$AN$10)</f>
        <v>0</v>
      </c>
      <c r="AP36" s="50">
        <f>IF(AK36="行動",$AJ$36,$AN$10)</f>
        <v>0</v>
      </c>
      <c r="AQ36" s="50">
        <f>IF(AK36="重度",$AJ$36,$AN$10)</f>
        <v>0</v>
      </c>
    </row>
    <row r="37" spans="1:43" s="50" customFormat="1" ht="17.25" customHeight="1">
      <c r="A37" s="51">
        <v>26</v>
      </c>
      <c r="B37" s="51"/>
      <c r="C37" s="99"/>
      <c r="D37" s="100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62">
        <f t="shared" si="1"/>
        <v>0</v>
      </c>
      <c r="AK37" s="49"/>
      <c r="AL37" s="63">
        <f t="shared" si="3"/>
      </c>
      <c r="AM37" s="63">
        <f t="shared" si="2"/>
      </c>
      <c r="AN37" s="50">
        <f>IF(AK37="要医療",$AJ$37,$AN$10)</f>
        <v>0</v>
      </c>
      <c r="AO37" s="50">
        <f>IF(AK37="重心",$AJ$37,$AN$10)</f>
        <v>0</v>
      </c>
      <c r="AP37" s="50">
        <f>IF(AK37="行動",$AJ$37,$AN$10)</f>
        <v>0</v>
      </c>
      <c r="AQ37" s="50">
        <f>IF(AK37="重度",$AJ$37,$AN$10)</f>
        <v>0</v>
      </c>
    </row>
    <row r="38" spans="1:43" s="50" customFormat="1" ht="17.25" customHeight="1">
      <c r="A38" s="51">
        <v>27</v>
      </c>
      <c r="B38" s="51"/>
      <c r="C38" s="99"/>
      <c r="D38" s="100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62">
        <f t="shared" si="1"/>
        <v>0</v>
      </c>
      <c r="AK38" s="49"/>
      <c r="AL38" s="63">
        <f t="shared" si="3"/>
      </c>
      <c r="AM38" s="63">
        <f t="shared" si="2"/>
      </c>
      <c r="AN38" s="50">
        <f>IF(AK38="要医療",$AJ$38,$AN$10)</f>
        <v>0</v>
      </c>
      <c r="AO38" s="50">
        <f>IF(AK38="重心",$AJ$38,$AN$10)</f>
        <v>0</v>
      </c>
      <c r="AP38" s="50">
        <f>IF(AK38="行動",$AJ$38,$AN$10)</f>
        <v>0</v>
      </c>
      <c r="AQ38" s="50">
        <f>IF(AK38="重度",$AJ$38,$AN$10)</f>
        <v>0</v>
      </c>
    </row>
    <row r="39" spans="1:43" s="50" customFormat="1" ht="17.25" customHeight="1">
      <c r="A39" s="51">
        <v>28</v>
      </c>
      <c r="B39" s="51"/>
      <c r="C39" s="99"/>
      <c r="D39" s="100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62">
        <f t="shared" si="1"/>
        <v>0</v>
      </c>
      <c r="AK39" s="49"/>
      <c r="AL39" s="63">
        <f t="shared" si="3"/>
      </c>
      <c r="AM39" s="63">
        <f t="shared" si="2"/>
      </c>
      <c r="AN39" s="50">
        <f>IF(AK39="要医療",$AJ$39,$AN$10)</f>
        <v>0</v>
      </c>
      <c r="AO39" s="50">
        <f>IF(AK39="重心",$AJ$39,$AN$10)</f>
        <v>0</v>
      </c>
      <c r="AP39" s="50">
        <f>IF(AK39="行動",$AJ$39,$AN$10)</f>
        <v>0</v>
      </c>
      <c r="AQ39" s="50">
        <f>IF(AK39="重度",$AJ$39,$AN$10)</f>
        <v>0</v>
      </c>
    </row>
    <row r="40" spans="1:43" s="50" customFormat="1" ht="17.25" customHeight="1">
      <c r="A40" s="51">
        <v>29</v>
      </c>
      <c r="B40" s="51"/>
      <c r="C40" s="99"/>
      <c r="D40" s="100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62">
        <f t="shared" si="1"/>
        <v>0</v>
      </c>
      <c r="AK40" s="49"/>
      <c r="AL40" s="63">
        <f t="shared" si="3"/>
      </c>
      <c r="AM40" s="63">
        <f t="shared" si="2"/>
      </c>
      <c r="AN40" s="50">
        <f>IF(AK40="要医療",$AJ$40,$AN$10)</f>
        <v>0</v>
      </c>
      <c r="AO40" s="50">
        <f>IF(AK40="重心",$AJ$40,$AN$10)</f>
        <v>0</v>
      </c>
      <c r="AP40" s="50">
        <f>IF(AK40="行動",$AJ$40,$AN$10)</f>
        <v>0</v>
      </c>
      <c r="AQ40" s="50">
        <f>IF(AK40="重度",$AJ$40,$AN$10)</f>
        <v>0</v>
      </c>
    </row>
    <row r="41" spans="1:43" s="50" customFormat="1" ht="17.25" customHeight="1">
      <c r="A41" s="51">
        <v>30</v>
      </c>
      <c r="B41" s="51"/>
      <c r="C41" s="99"/>
      <c r="D41" s="100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62">
        <f t="shared" si="1"/>
        <v>0</v>
      </c>
      <c r="AK41" s="49"/>
      <c r="AL41" s="63">
        <f t="shared" si="3"/>
      </c>
      <c r="AM41" s="63">
        <f t="shared" si="2"/>
      </c>
      <c r="AN41" s="50">
        <f>IF(AK41="要医療",$AJ$41,$AN$10)</f>
        <v>0</v>
      </c>
      <c r="AO41" s="50">
        <f>IF(AK41="重心",$AJ$41,$AN$10)</f>
        <v>0</v>
      </c>
      <c r="AP41" s="50">
        <f>IF(AK41="行動",$AJ$41,$AN$10)</f>
        <v>0</v>
      </c>
      <c r="AQ41" s="50">
        <f>IF(AK41="重度",$AJ$41,$AN$10)</f>
        <v>0</v>
      </c>
    </row>
    <row r="42" spans="1:43" s="50" customFormat="1" ht="17.25" customHeight="1">
      <c r="A42" s="51">
        <v>31</v>
      </c>
      <c r="B42" s="51"/>
      <c r="C42" s="99"/>
      <c r="D42" s="100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62">
        <f t="shared" si="1"/>
        <v>0</v>
      </c>
      <c r="AK42" s="49"/>
      <c r="AL42" s="63">
        <f t="shared" si="3"/>
      </c>
      <c r="AM42" s="63">
        <f t="shared" si="2"/>
      </c>
      <c r="AN42" s="50">
        <f>IF(AK42="要医療",$AJ$42,$AN$10)</f>
        <v>0</v>
      </c>
      <c r="AO42" s="50">
        <f>IF(AK42="重心",$AJ$42,$AN$10)</f>
        <v>0</v>
      </c>
      <c r="AP42" s="50">
        <f>IF(AK42="行動",$AJ$42,$AN$10)</f>
        <v>0</v>
      </c>
      <c r="AQ42" s="50">
        <f>IF(AK42="重度",$AJ$42,$AN$10)</f>
        <v>0</v>
      </c>
    </row>
    <row r="43" spans="1:43" s="50" customFormat="1" ht="17.25" customHeight="1">
      <c r="A43" s="51">
        <v>32</v>
      </c>
      <c r="B43" s="51"/>
      <c r="C43" s="99"/>
      <c r="D43" s="100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62">
        <f t="shared" si="1"/>
        <v>0</v>
      </c>
      <c r="AK43" s="49"/>
      <c r="AL43" s="63">
        <f t="shared" si="3"/>
      </c>
      <c r="AM43" s="63">
        <f t="shared" si="2"/>
      </c>
      <c r="AN43" s="50">
        <f>IF(AK43="要医療",$AJ$43,$AN$10)</f>
        <v>0</v>
      </c>
      <c r="AO43" s="50">
        <f>IF(AK43="重心",$AJ$43,$AN$10)</f>
        <v>0</v>
      </c>
      <c r="AP43" s="50">
        <f>IF(AK43="行動",$AJ$43,$AN$10)</f>
        <v>0</v>
      </c>
      <c r="AQ43" s="50">
        <f>IF(AK43="重度",$AJ$43,$AN$10)</f>
        <v>0</v>
      </c>
    </row>
    <row r="44" spans="1:43" s="50" customFormat="1" ht="17.25" customHeight="1">
      <c r="A44" s="51">
        <v>33</v>
      </c>
      <c r="B44" s="51"/>
      <c r="C44" s="99"/>
      <c r="D44" s="100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62">
        <f t="shared" si="1"/>
        <v>0</v>
      </c>
      <c r="AK44" s="49"/>
      <c r="AL44" s="63">
        <f t="shared" si="3"/>
      </c>
      <c r="AM44" s="63">
        <f t="shared" si="2"/>
      </c>
      <c r="AN44" s="50">
        <f>IF(AK44="要医療",$AJ$44,$AN$10)</f>
        <v>0</v>
      </c>
      <c r="AO44" s="50">
        <f>IF(AK44="重心",$AJ$44,$AN$10)</f>
        <v>0</v>
      </c>
      <c r="AP44" s="50">
        <f>IF(AK44="行動",$AJ$44,$AN$10)</f>
        <v>0</v>
      </c>
      <c r="AQ44" s="50">
        <f>IF(AK44="重度",$AJ$44,$AN$10)</f>
        <v>0</v>
      </c>
    </row>
    <row r="45" spans="1:43" s="50" customFormat="1" ht="17.25" customHeight="1">
      <c r="A45" s="51">
        <v>34</v>
      </c>
      <c r="B45" s="51"/>
      <c r="C45" s="99"/>
      <c r="D45" s="100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62">
        <f t="shared" si="1"/>
        <v>0</v>
      </c>
      <c r="AK45" s="49"/>
      <c r="AL45" s="63">
        <f t="shared" si="3"/>
      </c>
      <c r="AM45" s="63">
        <f t="shared" si="2"/>
      </c>
      <c r="AN45" s="50">
        <f>IF(AK45="要医療",$AJ$45,$AN$10)</f>
        <v>0</v>
      </c>
      <c r="AO45" s="50">
        <f>IF(AK45="重心",$AJ$45,$AN$10)</f>
        <v>0</v>
      </c>
      <c r="AP45" s="50">
        <f>IF(AK45="行動",$AJ$45,$AN$10)</f>
        <v>0</v>
      </c>
      <c r="AQ45" s="50">
        <f>IF(AK45="重度",$AJ$45,$AN$10)</f>
        <v>0</v>
      </c>
    </row>
    <row r="46" spans="1:43" s="50" customFormat="1" ht="17.25" customHeight="1">
      <c r="A46" s="51">
        <v>35</v>
      </c>
      <c r="B46" s="51"/>
      <c r="C46" s="99"/>
      <c r="D46" s="100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62">
        <f t="shared" si="1"/>
        <v>0</v>
      </c>
      <c r="AK46" s="49"/>
      <c r="AL46" s="63">
        <f t="shared" si="3"/>
      </c>
      <c r="AM46" s="63">
        <f t="shared" si="2"/>
      </c>
      <c r="AN46" s="50">
        <f>IF(AK46="要医療",$AJ$46,$AN$10)</f>
        <v>0</v>
      </c>
      <c r="AO46" s="50">
        <f>IF(AK46="重心",$AJ$46,$AN$10)</f>
        <v>0</v>
      </c>
      <c r="AP46" s="50">
        <f>IF(AK46="行動",$AJ$46,$AN$10)</f>
        <v>0</v>
      </c>
      <c r="AQ46" s="50">
        <f>IF(AK46="重度",$AJ$46,$AN$10)</f>
        <v>0</v>
      </c>
    </row>
    <row r="47" spans="1:43" s="50" customFormat="1" ht="17.25" customHeight="1">
      <c r="A47" s="51">
        <v>36</v>
      </c>
      <c r="B47" s="51"/>
      <c r="C47" s="99"/>
      <c r="D47" s="100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62">
        <f t="shared" si="1"/>
        <v>0</v>
      </c>
      <c r="AK47" s="49"/>
      <c r="AL47" s="63">
        <f t="shared" si="3"/>
      </c>
      <c r="AM47" s="63">
        <f t="shared" si="2"/>
      </c>
      <c r="AN47" s="50">
        <f>IF(AK47="要医療",$AJ$47,$AN$10)</f>
        <v>0</v>
      </c>
      <c r="AO47" s="50">
        <f>IF(AK47="重心",$AJ$47,$AN$10)</f>
        <v>0</v>
      </c>
      <c r="AP47" s="50">
        <f>IF(AK47="行動",$AJ$47,$AN$10)</f>
        <v>0</v>
      </c>
      <c r="AQ47" s="50">
        <f>IF(AK47="重度",$AJ$47,$AN$10)</f>
        <v>0</v>
      </c>
    </row>
    <row r="48" spans="1:43" s="50" customFormat="1" ht="17.25" customHeight="1">
      <c r="A48" s="51">
        <v>37</v>
      </c>
      <c r="B48" s="51"/>
      <c r="C48" s="99"/>
      <c r="D48" s="100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62">
        <f t="shared" si="1"/>
        <v>0</v>
      </c>
      <c r="AK48" s="49"/>
      <c r="AL48" s="63">
        <f t="shared" si="3"/>
      </c>
      <c r="AM48" s="63">
        <f t="shared" si="2"/>
      </c>
      <c r="AN48" s="50">
        <f>IF(AK48="要医療",$AJ$48,$AN$10)</f>
        <v>0</v>
      </c>
      <c r="AO48" s="50">
        <f>IF(AK48="重心",$AJ$48,$AN$10)</f>
        <v>0</v>
      </c>
      <c r="AP48" s="50">
        <f>IF(AK48="行動",$AJ$48,$AN$10)</f>
        <v>0</v>
      </c>
      <c r="AQ48" s="50">
        <f>IF(AK48="重度",$AJ$48,$AN$10)</f>
        <v>0</v>
      </c>
    </row>
    <row r="49" spans="1:43" s="50" customFormat="1" ht="17.25" customHeight="1">
      <c r="A49" s="51">
        <v>38</v>
      </c>
      <c r="B49" s="51"/>
      <c r="C49" s="99"/>
      <c r="D49" s="100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62">
        <f t="shared" si="1"/>
        <v>0</v>
      </c>
      <c r="AK49" s="49"/>
      <c r="AL49" s="63">
        <f t="shared" si="3"/>
      </c>
      <c r="AM49" s="63">
        <f t="shared" si="2"/>
      </c>
      <c r="AN49" s="50">
        <f>IF(AK49="要医療",$AJ$49,$AN$10)</f>
        <v>0</v>
      </c>
      <c r="AO49" s="50">
        <f>IF(AK49="重心",$AJ$49,$AN$10)</f>
        <v>0</v>
      </c>
      <c r="AP49" s="50">
        <f>IF(AK49="行動",$AJ$49,$AN$10)</f>
        <v>0</v>
      </c>
      <c r="AQ49" s="50">
        <f>IF(AK49="重度",$AJ$49,$AN$10)</f>
        <v>0</v>
      </c>
    </row>
    <row r="50" spans="1:43" s="50" customFormat="1" ht="17.25" customHeight="1">
      <c r="A50" s="51">
        <v>39</v>
      </c>
      <c r="B50" s="51"/>
      <c r="C50" s="99"/>
      <c r="D50" s="100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62">
        <f t="shared" si="1"/>
        <v>0</v>
      </c>
      <c r="AK50" s="49"/>
      <c r="AL50" s="63">
        <f t="shared" si="3"/>
      </c>
      <c r="AM50" s="63">
        <f t="shared" si="2"/>
      </c>
      <c r="AN50" s="50">
        <f>IF(AK50="要医療",$AJ$50,$AN$10)</f>
        <v>0</v>
      </c>
      <c r="AO50" s="50">
        <f>IF(AK50="重心",$AJ$50,$AN$10)</f>
        <v>0</v>
      </c>
      <c r="AP50" s="50">
        <f>IF(AK50="行動",$AJ$50,$AN$10)</f>
        <v>0</v>
      </c>
      <c r="AQ50" s="50">
        <f>IF(AK50="重度",$AJ$50,$AN$10)</f>
        <v>0</v>
      </c>
    </row>
    <row r="51" spans="1:43" s="50" customFormat="1" ht="17.25" customHeight="1">
      <c r="A51" s="51">
        <v>40</v>
      </c>
      <c r="B51" s="51"/>
      <c r="C51" s="99"/>
      <c r="D51" s="100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62">
        <f t="shared" si="1"/>
        <v>0</v>
      </c>
      <c r="AK51" s="49"/>
      <c r="AL51" s="63">
        <f t="shared" si="3"/>
      </c>
      <c r="AM51" s="63">
        <f t="shared" si="2"/>
      </c>
      <c r="AN51" s="50">
        <f>IF(AK51="要医療",$AJ$51,$AN$10)</f>
        <v>0</v>
      </c>
      <c r="AO51" s="50">
        <f>IF(AK51="重心",$AJ$51,$AN$10)</f>
        <v>0</v>
      </c>
      <c r="AP51" s="50">
        <f>IF(AK51="行動",$AJ$51,$AN$10)</f>
        <v>0</v>
      </c>
      <c r="AQ51" s="50">
        <f>IF(AK51="重度",$AJ$51,$AN$10)</f>
        <v>0</v>
      </c>
    </row>
    <row r="52" spans="1:43" s="50" customFormat="1" ht="17.25" customHeight="1">
      <c r="A52" s="51">
        <v>41</v>
      </c>
      <c r="B52" s="51"/>
      <c r="C52" s="99"/>
      <c r="D52" s="100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62">
        <f t="shared" si="1"/>
        <v>0</v>
      </c>
      <c r="AK52" s="49"/>
      <c r="AL52" s="63">
        <f t="shared" si="3"/>
      </c>
      <c r="AM52" s="63">
        <f t="shared" si="2"/>
      </c>
      <c r="AN52" s="50">
        <f>IF(AK52="要医療",$AJ$52,$AN$10)</f>
        <v>0</v>
      </c>
      <c r="AO52" s="50">
        <f>IF(AK52="重心",$AJ$52,$AN$10)</f>
        <v>0</v>
      </c>
      <c r="AP52" s="50">
        <f>IF(AK52="行動",$AJ$52,$AN$10)</f>
        <v>0</v>
      </c>
      <c r="AQ52" s="50">
        <f>IF(AK52="重度",$AJ$52,$AN$10)</f>
        <v>0</v>
      </c>
    </row>
    <row r="53" spans="1:43" s="50" customFormat="1" ht="17.25" customHeight="1">
      <c r="A53" s="51">
        <v>42</v>
      </c>
      <c r="B53" s="51"/>
      <c r="C53" s="99"/>
      <c r="D53" s="100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62">
        <f t="shared" si="1"/>
        <v>0</v>
      </c>
      <c r="AK53" s="49"/>
      <c r="AL53" s="63">
        <f t="shared" si="3"/>
      </c>
      <c r="AM53" s="63">
        <f t="shared" si="2"/>
      </c>
      <c r="AN53" s="50">
        <f>IF(AK53="要医療",$AJ$53,$AN$10)</f>
        <v>0</v>
      </c>
      <c r="AO53" s="50">
        <f>IF(AK53="重心",$AJ$53,$AN$10)</f>
        <v>0</v>
      </c>
      <c r="AP53" s="50">
        <f>IF(AK53="行動",$AJ$53,$AN$10)</f>
        <v>0</v>
      </c>
      <c r="AQ53" s="50">
        <f>IF(AK53="重度",$AJ$53,$AN$10)</f>
        <v>0</v>
      </c>
    </row>
    <row r="54" spans="1:43" s="50" customFormat="1" ht="17.25" customHeight="1">
      <c r="A54" s="51">
        <v>43</v>
      </c>
      <c r="B54" s="51"/>
      <c r="C54" s="99"/>
      <c r="D54" s="100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62">
        <f t="shared" si="1"/>
        <v>0</v>
      </c>
      <c r="AK54" s="49"/>
      <c r="AL54" s="63">
        <f t="shared" si="3"/>
      </c>
      <c r="AM54" s="63">
        <f t="shared" si="2"/>
      </c>
      <c r="AN54" s="50">
        <f>IF(AK54="要医療",$AJ$54,$AN$10)</f>
        <v>0</v>
      </c>
      <c r="AO54" s="50">
        <f>IF(AK54="重心",$AJ$54,$AN$10)</f>
        <v>0</v>
      </c>
      <c r="AP54" s="50">
        <f>IF(AK54="行動",$AJ$54,$AN$10)</f>
        <v>0</v>
      </c>
      <c r="AQ54" s="50">
        <f>IF(AK54="重度",$AJ$54,$AN$10)</f>
        <v>0</v>
      </c>
    </row>
    <row r="55" spans="1:43" s="50" customFormat="1" ht="17.25" customHeight="1">
      <c r="A55" s="51">
        <v>44</v>
      </c>
      <c r="B55" s="51"/>
      <c r="C55" s="99"/>
      <c r="D55" s="100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62">
        <f t="shared" si="1"/>
        <v>0</v>
      </c>
      <c r="AK55" s="49"/>
      <c r="AL55" s="63">
        <f t="shared" si="3"/>
      </c>
      <c r="AM55" s="63">
        <f t="shared" si="2"/>
      </c>
      <c r="AN55" s="50">
        <f>IF(AK55="要医療",$AJ$55,$AN$10)</f>
        <v>0</v>
      </c>
      <c r="AO55" s="50">
        <f>IF(AK55="重心",$AJ$55,$AN$10)</f>
        <v>0</v>
      </c>
      <c r="AP55" s="50">
        <f>IF(AK55="行動",$AJ$55,$AN$10)</f>
        <v>0</v>
      </c>
      <c r="AQ55" s="50">
        <f>IF(AK55="重度",$AJ$55,$AN$10)</f>
        <v>0</v>
      </c>
    </row>
    <row r="56" spans="1:43" s="50" customFormat="1" ht="17.25" customHeight="1">
      <c r="A56" s="51">
        <v>45</v>
      </c>
      <c r="B56" s="51"/>
      <c r="C56" s="99"/>
      <c r="D56" s="100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62">
        <f t="shared" si="1"/>
        <v>0</v>
      </c>
      <c r="AK56" s="49"/>
      <c r="AL56" s="63">
        <f t="shared" si="3"/>
      </c>
      <c r="AM56" s="63">
        <f t="shared" si="2"/>
      </c>
      <c r="AN56" s="50">
        <f>IF(AK56="要医療",$AJ$56,$AN$10)</f>
        <v>0</v>
      </c>
      <c r="AO56" s="50">
        <f>IF(AK56="重心",$AJ$56,$AN$10)</f>
        <v>0</v>
      </c>
      <c r="AP56" s="50">
        <f>IF(AK56="行動",$AJ$56,$AN$10)</f>
        <v>0</v>
      </c>
      <c r="AQ56" s="50">
        <f>IF(AK56="重度",$AJ$56,$AN$10)</f>
        <v>0</v>
      </c>
    </row>
    <row r="57" spans="1:43" s="50" customFormat="1" ht="17.25" customHeight="1">
      <c r="A57" s="51">
        <v>46</v>
      </c>
      <c r="B57" s="51"/>
      <c r="C57" s="99"/>
      <c r="D57" s="100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62">
        <f t="shared" si="1"/>
        <v>0</v>
      </c>
      <c r="AK57" s="49"/>
      <c r="AL57" s="63">
        <f t="shared" si="3"/>
      </c>
      <c r="AM57" s="63">
        <f t="shared" si="2"/>
      </c>
      <c r="AN57" s="50">
        <f>IF(AK57="要医療",$AJ$57,$AN$10)</f>
        <v>0</v>
      </c>
      <c r="AO57" s="50">
        <f>IF(AK57="重心",$AJ$57,$AN$10)</f>
        <v>0</v>
      </c>
      <c r="AP57" s="50">
        <f>IF(AK57="行動",$AJ$57,$AN$10)</f>
        <v>0</v>
      </c>
      <c r="AQ57" s="50">
        <f>IF(AK57="重度",$AJ$57,$AN$10)</f>
        <v>0</v>
      </c>
    </row>
    <row r="58" spans="1:43" s="50" customFormat="1" ht="17.25" customHeight="1">
      <c r="A58" s="51">
        <v>47</v>
      </c>
      <c r="B58" s="51"/>
      <c r="C58" s="99"/>
      <c r="D58" s="100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62">
        <f t="shared" si="1"/>
        <v>0</v>
      </c>
      <c r="AK58" s="49"/>
      <c r="AL58" s="63">
        <f t="shared" si="3"/>
      </c>
      <c r="AM58" s="63">
        <f t="shared" si="2"/>
      </c>
      <c r="AN58" s="50">
        <f>IF(AK58="要医療",$AJ$58,$AN$10)</f>
        <v>0</v>
      </c>
      <c r="AO58" s="50">
        <f>IF(AK58="重心",$AJ$58,$AN$10)</f>
        <v>0</v>
      </c>
      <c r="AP58" s="50">
        <f>IF(AK58="行動",$AJ$58,$AN$10)</f>
        <v>0</v>
      </c>
      <c r="AQ58" s="50">
        <f>IF(AK58="重度",$AJ$58,$AN$10)</f>
        <v>0</v>
      </c>
    </row>
    <row r="59" spans="1:43" s="50" customFormat="1" ht="17.25" customHeight="1">
      <c r="A59" s="51">
        <v>48</v>
      </c>
      <c r="B59" s="51"/>
      <c r="C59" s="99"/>
      <c r="D59" s="100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62">
        <f t="shared" si="1"/>
        <v>0</v>
      </c>
      <c r="AK59" s="49"/>
      <c r="AL59" s="63">
        <f t="shared" si="3"/>
      </c>
      <c r="AM59" s="63">
        <f t="shared" si="2"/>
      </c>
      <c r="AN59" s="50">
        <f>IF(AK59="要医療",$AJ$59,$AN$10)</f>
        <v>0</v>
      </c>
      <c r="AO59" s="50">
        <f>IF(AK59="重心",$AJ$59,$AN$10)</f>
        <v>0</v>
      </c>
      <c r="AP59" s="50">
        <f>IF(AK59="行動",$AJ$59,$AN$10)</f>
        <v>0</v>
      </c>
      <c r="AQ59" s="50">
        <f>IF(AK59="重度",$AJ$59,$AN$10)</f>
        <v>0</v>
      </c>
    </row>
    <row r="60" spans="1:43" s="50" customFormat="1" ht="17.25" customHeight="1">
      <c r="A60" s="51">
        <v>49</v>
      </c>
      <c r="B60" s="51"/>
      <c r="C60" s="99"/>
      <c r="D60" s="100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62">
        <f t="shared" si="1"/>
        <v>0</v>
      </c>
      <c r="AK60" s="49"/>
      <c r="AL60" s="63">
        <f t="shared" si="3"/>
      </c>
      <c r="AM60" s="63">
        <f t="shared" si="2"/>
      </c>
      <c r="AN60" s="50">
        <f>IF(AK60="要医療",$AJ$60,$AN$10)</f>
        <v>0</v>
      </c>
      <c r="AO60" s="50">
        <f>IF(AK60="重心",$AJ$60,$AN$10)</f>
        <v>0</v>
      </c>
      <c r="AP60" s="50">
        <f>IF(AK60="行動",$AJ$60,$AN$10)</f>
        <v>0</v>
      </c>
      <c r="AQ60" s="50">
        <f>IF(AK60="重度",$AJ$60,$AN$10)</f>
        <v>0</v>
      </c>
    </row>
    <row r="61" spans="1:43" s="50" customFormat="1" ht="17.25" customHeight="1">
      <c r="A61" s="51">
        <v>50</v>
      </c>
      <c r="B61" s="51"/>
      <c r="C61" s="99"/>
      <c r="D61" s="100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62">
        <f t="shared" si="1"/>
        <v>0</v>
      </c>
      <c r="AK61" s="49"/>
      <c r="AL61" s="63">
        <f t="shared" si="3"/>
      </c>
      <c r="AM61" s="63">
        <f t="shared" si="2"/>
      </c>
      <c r="AN61" s="50">
        <f>IF(AK61="要医療",$AJ$61,$AN$10)</f>
        <v>0</v>
      </c>
      <c r="AO61" s="50">
        <f>IF(AK61="重心",$AJ$61,$AN$10)</f>
        <v>0</v>
      </c>
      <c r="AP61" s="50">
        <f>IF(AK61="行動",$AJ$61,$AN$10)</f>
        <v>0</v>
      </c>
      <c r="AQ61" s="50">
        <f>IF(AK61="重度",$AJ$61,$AN$10)</f>
        <v>0</v>
      </c>
    </row>
    <row r="62" spans="1:44" ht="20.25" customHeight="1">
      <c r="A62" s="91" t="s">
        <v>9</v>
      </c>
      <c r="B62" s="92"/>
      <c r="C62" s="92"/>
      <c r="D62" s="9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3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4">
        <f>COUNTIF(AK12:AK61,"行動")</f>
        <v>0</v>
      </c>
      <c r="AL62" s="68"/>
      <c r="AM62" s="80">
        <f>SUM(AM12:AM61)</f>
        <v>0</v>
      </c>
      <c r="AN62" s="81">
        <f>SUM(AN12:AN61)</f>
        <v>0</v>
      </c>
      <c r="AO62" s="81">
        <f>SUM(AO12:AO61)</f>
        <v>0</v>
      </c>
      <c r="AP62" s="81">
        <f>SUM(AP12:AP61)</f>
        <v>0</v>
      </c>
      <c r="AQ62" s="81">
        <f>SUM(AQ12:AQ61)</f>
        <v>0</v>
      </c>
      <c r="AR62" s="78" t="s">
        <v>50</v>
      </c>
    </row>
    <row r="63" spans="37:44" ht="16.5" customHeight="1">
      <c r="AK63" s="116" t="s">
        <v>38</v>
      </c>
      <c r="AL63" s="116"/>
      <c r="AM63" s="116"/>
      <c r="AN63" s="76" t="s">
        <v>19</v>
      </c>
      <c r="AO63" s="76" t="s">
        <v>20</v>
      </c>
      <c r="AP63" s="76" t="s">
        <v>21</v>
      </c>
      <c r="AQ63" s="76" t="s">
        <v>22</v>
      </c>
      <c r="AR63" s="79"/>
    </row>
    <row r="64" spans="17:44" ht="16.5" customHeight="1">
      <c r="Q64" s="45"/>
      <c r="AN64" s="81">
        <f>COUNTIF(AK12:AK61,"要医療")</f>
        <v>0</v>
      </c>
      <c r="AO64" s="81">
        <f>COUNTIF(AK12:AK61,"重心")</f>
        <v>0</v>
      </c>
      <c r="AP64" s="81">
        <f>COUNTIF(AK12:AK61,"行動")</f>
        <v>0</v>
      </c>
      <c r="AQ64" s="81">
        <f>COUNTIF(AK12:AK61,"重度")</f>
        <v>0</v>
      </c>
      <c r="AR64" s="78" t="s">
        <v>79</v>
      </c>
    </row>
  </sheetData>
  <sheetProtection password="CC0D" sheet="1"/>
  <protectedRanges>
    <protectedRange sqref="B12:C12 B13:B17 E12:AI61 C13:C61" name="範囲1"/>
  </protectedRanges>
  <mergeCells count="70">
    <mergeCell ref="C45:D45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  <mergeCell ref="C32:D32"/>
    <mergeCell ref="C21:D21"/>
    <mergeCell ref="C22:D22"/>
    <mergeCell ref="C23:D23"/>
    <mergeCell ref="C24:D24"/>
    <mergeCell ref="C25:D25"/>
    <mergeCell ref="C26:D26"/>
    <mergeCell ref="C58:D58"/>
    <mergeCell ref="C59:D59"/>
    <mergeCell ref="C60:D60"/>
    <mergeCell ref="C61:D61"/>
    <mergeCell ref="A62:D62"/>
    <mergeCell ref="AK63:AM63"/>
    <mergeCell ref="C52:D52"/>
    <mergeCell ref="C53:D53"/>
    <mergeCell ref="C54:D54"/>
    <mergeCell ref="C55:D55"/>
    <mergeCell ref="C56:D56"/>
    <mergeCell ref="C57:D57"/>
    <mergeCell ref="C46:D46"/>
    <mergeCell ref="C47:D47"/>
    <mergeCell ref="C48:D48"/>
    <mergeCell ref="C49:D49"/>
    <mergeCell ref="C50:D50"/>
    <mergeCell ref="C51:D51"/>
    <mergeCell ref="C15:D15"/>
    <mergeCell ref="C16:D16"/>
    <mergeCell ref="C17:D17"/>
    <mergeCell ref="C18:D18"/>
    <mergeCell ref="C19:D19"/>
    <mergeCell ref="C20:D20"/>
    <mergeCell ref="AK10:AK11"/>
    <mergeCell ref="AL10:AL11"/>
    <mergeCell ref="AM10:AM11"/>
    <mergeCell ref="C12:D12"/>
    <mergeCell ref="C13:D13"/>
    <mergeCell ref="C14:D14"/>
    <mergeCell ref="A9:C9"/>
    <mergeCell ref="D9:N9"/>
    <mergeCell ref="A10:A11"/>
    <mergeCell ref="B10:B11"/>
    <mergeCell ref="C10:C11"/>
    <mergeCell ref="AJ10:AJ11"/>
    <mergeCell ref="A2:AM2"/>
    <mergeCell ref="A6:C6"/>
    <mergeCell ref="A7:C7"/>
    <mergeCell ref="D7:N7"/>
    <mergeCell ref="P7:AH8"/>
    <mergeCell ref="A8:C8"/>
    <mergeCell ref="D8:N8"/>
    <mergeCell ref="P5:AH6"/>
    <mergeCell ref="D6:N6"/>
  </mergeCells>
  <dataValidations count="3">
    <dataValidation type="list" allowBlank="1" showInputMessage="1" showErrorMessage="1" sqref="E12:AI61">
      <formula1>"○"</formula1>
    </dataValidation>
    <dataValidation type="list" allowBlank="1" showInputMessage="1" showErrorMessage="1" sqref="D9:N9">
      <formula1>"生活介護,短期入所,共同生活援助"</formula1>
    </dataValidation>
    <dataValidation type="list" allowBlank="1" showInputMessage="1" showErrorMessage="1" sqref="AK12:AK61">
      <formula1>"要医療,重心,行動,重度"</formula1>
    </dataValidation>
  </dataValidations>
  <printOptions/>
  <pageMargins left="0.35433070866141736" right="0.1968503937007874" top="0.5118110236220472" bottom="0.35433070866141736" header="0.2755905511811024" footer="0.1968503937007874"/>
  <pageSetup fitToHeight="0" fitToWidth="0" horizontalDpi="600" verticalDpi="600" orientation="landscape" paperSize="9" scale="85" r:id="rId1"/>
  <rowBreaks count="1" manualBreakCount="1">
    <brk id="3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AU39"/>
  <sheetViews>
    <sheetView view="pageBreakPreview" zoomScale="70" zoomScaleSheetLayoutView="70" zoomScalePageLayoutView="0" workbookViewId="0" topLeftCell="A7">
      <selection activeCell="N43" sqref="N43"/>
    </sheetView>
  </sheetViews>
  <sheetFormatPr defaultColWidth="9.140625" defaultRowHeight="16.5" customHeight="1"/>
  <cols>
    <col min="1" max="1" width="3.57421875" style="4" customWidth="1"/>
    <col min="2" max="3" width="13.421875" style="4" customWidth="1"/>
    <col min="4" max="4" width="3.00390625" style="4" bestFit="1" customWidth="1"/>
    <col min="5" max="35" width="3.140625" style="4" customWidth="1"/>
    <col min="36" max="36" width="7.421875" style="4" bestFit="1" customWidth="1"/>
    <col min="37" max="37" width="8.7109375" style="4" customWidth="1"/>
    <col min="38" max="38" width="9.00390625" style="4" bestFit="1" customWidth="1"/>
    <col min="39" max="16384" width="9.00390625" style="4" customWidth="1"/>
  </cols>
  <sheetData>
    <row r="1" ht="11.25" customHeight="1"/>
    <row r="2" spans="1:39" ht="23.25" customHeight="1">
      <c r="A2" s="147" t="s">
        <v>25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</row>
    <row r="4" s="1" customFormat="1" ht="16.5" customHeight="1">
      <c r="A4" s="1" t="s">
        <v>2</v>
      </c>
    </row>
    <row r="5" spans="36:37" s="1" customFormat="1" ht="16.5" customHeight="1" thickBot="1">
      <c r="AJ5" s="5" t="s">
        <v>14</v>
      </c>
      <c r="AK5" s="5"/>
    </row>
    <row r="6" spans="1:47" s="1" customFormat="1" ht="21" customHeight="1">
      <c r="A6" s="148" t="s">
        <v>5</v>
      </c>
      <c r="B6" s="149"/>
      <c r="C6" s="150"/>
      <c r="D6" s="151" t="s">
        <v>63</v>
      </c>
      <c r="E6" s="152"/>
      <c r="F6" s="152"/>
      <c r="G6" s="152"/>
      <c r="H6" s="152"/>
      <c r="I6" s="152"/>
      <c r="J6" s="152"/>
      <c r="K6" s="152"/>
      <c r="L6" s="152"/>
      <c r="M6" s="152"/>
      <c r="N6" s="153"/>
      <c r="AJ6" s="5" t="s">
        <v>15</v>
      </c>
      <c r="AK6" s="5"/>
      <c r="AT6" s="6" t="s">
        <v>24</v>
      </c>
      <c r="AU6" s="6" t="s">
        <v>23</v>
      </c>
    </row>
    <row r="7" spans="1:47" s="1" customFormat="1" ht="21" customHeight="1">
      <c r="A7" s="154" t="s">
        <v>6</v>
      </c>
      <c r="B7" s="155"/>
      <c r="C7" s="156"/>
      <c r="D7" s="157" t="s">
        <v>26</v>
      </c>
      <c r="E7" s="158"/>
      <c r="F7" s="158"/>
      <c r="G7" s="158"/>
      <c r="H7" s="158"/>
      <c r="I7" s="158"/>
      <c r="J7" s="158"/>
      <c r="K7" s="158"/>
      <c r="L7" s="158"/>
      <c r="M7" s="158"/>
      <c r="N7" s="159"/>
      <c r="P7" s="160" t="s">
        <v>74</v>
      </c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J7" s="5" t="s">
        <v>16</v>
      </c>
      <c r="AK7" s="5"/>
      <c r="AT7" s="25" t="s">
        <v>19</v>
      </c>
      <c r="AU7" s="26">
        <v>2000</v>
      </c>
    </row>
    <row r="8" spans="1:47" s="1" customFormat="1" ht="21" customHeight="1">
      <c r="A8" s="154" t="s">
        <v>7</v>
      </c>
      <c r="B8" s="155"/>
      <c r="C8" s="156"/>
      <c r="D8" s="157" t="s">
        <v>27</v>
      </c>
      <c r="E8" s="158"/>
      <c r="F8" s="158"/>
      <c r="G8" s="158"/>
      <c r="H8" s="158"/>
      <c r="I8" s="158"/>
      <c r="J8" s="158"/>
      <c r="K8" s="158"/>
      <c r="L8" s="158"/>
      <c r="M8" s="158"/>
      <c r="N8" s="159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J8" s="5" t="s">
        <v>17</v>
      </c>
      <c r="AK8" s="5"/>
      <c r="AT8" s="25" t="s">
        <v>20</v>
      </c>
      <c r="AU8" s="26">
        <v>1100</v>
      </c>
    </row>
    <row r="9" spans="1:47" s="1" customFormat="1" ht="21" customHeight="1" thickBot="1">
      <c r="A9" s="135" t="s">
        <v>8</v>
      </c>
      <c r="B9" s="136"/>
      <c r="C9" s="137"/>
      <c r="D9" s="138" t="s">
        <v>75</v>
      </c>
      <c r="E9" s="139"/>
      <c r="F9" s="139"/>
      <c r="G9" s="139"/>
      <c r="H9" s="139"/>
      <c r="I9" s="139"/>
      <c r="J9" s="139"/>
      <c r="K9" s="139"/>
      <c r="L9" s="139"/>
      <c r="M9" s="139"/>
      <c r="N9" s="140"/>
      <c r="AJ9" s="5" t="s">
        <v>18</v>
      </c>
      <c r="AK9" s="5"/>
      <c r="AT9" s="25" t="s">
        <v>21</v>
      </c>
      <c r="AU9" s="26">
        <v>1100</v>
      </c>
    </row>
    <row r="10" spans="1:47" s="9" customFormat="1" ht="16.5" customHeight="1">
      <c r="A10" s="141"/>
      <c r="B10" s="143" t="s">
        <v>0</v>
      </c>
      <c r="C10" s="129" t="s">
        <v>1</v>
      </c>
      <c r="D10" s="32" t="s">
        <v>3</v>
      </c>
      <c r="E10" s="12">
        <v>1</v>
      </c>
      <c r="F10" s="13">
        <v>2</v>
      </c>
      <c r="G10" s="7">
        <v>3</v>
      </c>
      <c r="H10" s="7">
        <v>4</v>
      </c>
      <c r="I10" s="7">
        <v>5</v>
      </c>
      <c r="J10" s="7">
        <v>6</v>
      </c>
      <c r="K10" s="7">
        <v>7</v>
      </c>
      <c r="L10" s="7">
        <v>8</v>
      </c>
      <c r="M10" s="7">
        <v>9</v>
      </c>
      <c r="N10" s="7">
        <v>10</v>
      </c>
      <c r="O10" s="8">
        <v>11</v>
      </c>
      <c r="P10" s="8">
        <v>12</v>
      </c>
      <c r="Q10" s="8">
        <v>13</v>
      </c>
      <c r="R10" s="8">
        <v>14</v>
      </c>
      <c r="S10" s="8">
        <v>15</v>
      </c>
      <c r="T10" s="31">
        <v>16</v>
      </c>
      <c r="U10" s="8">
        <v>17</v>
      </c>
      <c r="V10" s="8">
        <v>18</v>
      </c>
      <c r="W10" s="8">
        <v>19</v>
      </c>
      <c r="X10" s="8">
        <v>20</v>
      </c>
      <c r="Y10" s="8">
        <v>21</v>
      </c>
      <c r="Z10" s="8">
        <v>22</v>
      </c>
      <c r="AA10" s="8">
        <v>23</v>
      </c>
      <c r="AB10" s="8">
        <v>24</v>
      </c>
      <c r="AC10" s="8">
        <v>25</v>
      </c>
      <c r="AD10" s="8">
        <v>26</v>
      </c>
      <c r="AE10" s="8">
        <v>27</v>
      </c>
      <c r="AF10" s="8">
        <v>28</v>
      </c>
      <c r="AG10" s="8">
        <v>29</v>
      </c>
      <c r="AH10" s="8">
        <v>30</v>
      </c>
      <c r="AI10" s="8">
        <v>31</v>
      </c>
      <c r="AJ10" s="145" t="s">
        <v>10</v>
      </c>
      <c r="AK10" s="129" t="s">
        <v>11</v>
      </c>
      <c r="AL10" s="129" t="s">
        <v>13</v>
      </c>
      <c r="AM10" s="131" t="s">
        <v>12</v>
      </c>
      <c r="AT10" s="27" t="s">
        <v>22</v>
      </c>
      <c r="AU10" s="28">
        <v>500</v>
      </c>
    </row>
    <row r="11" spans="1:39" s="9" customFormat="1" ht="16.5" customHeight="1" thickBot="1">
      <c r="A11" s="142"/>
      <c r="B11" s="144"/>
      <c r="C11" s="130"/>
      <c r="D11" s="33" t="s">
        <v>4</v>
      </c>
      <c r="E11" s="17" t="s">
        <v>29</v>
      </c>
      <c r="F11" s="14" t="s">
        <v>28</v>
      </c>
      <c r="G11" s="14" t="s">
        <v>58</v>
      </c>
      <c r="H11" s="14" t="s">
        <v>59</v>
      </c>
      <c r="I11" s="14" t="s">
        <v>60</v>
      </c>
      <c r="J11" s="14" t="s">
        <v>61</v>
      </c>
      <c r="K11" s="14" t="s">
        <v>62</v>
      </c>
      <c r="L11" s="14" t="s">
        <v>56</v>
      </c>
      <c r="M11" s="14" t="s">
        <v>57</v>
      </c>
      <c r="N11" s="14" t="s">
        <v>58</v>
      </c>
      <c r="O11" s="14" t="s">
        <v>59</v>
      </c>
      <c r="P11" s="14" t="s">
        <v>60</v>
      </c>
      <c r="Q11" s="14" t="s">
        <v>61</v>
      </c>
      <c r="R11" s="14" t="s">
        <v>62</v>
      </c>
      <c r="S11" s="14" t="s">
        <v>56</v>
      </c>
      <c r="T11" s="14" t="s">
        <v>57</v>
      </c>
      <c r="U11" s="14" t="s">
        <v>58</v>
      </c>
      <c r="V11" s="14" t="s">
        <v>59</v>
      </c>
      <c r="W11" s="14" t="s">
        <v>60</v>
      </c>
      <c r="X11" s="14" t="s">
        <v>61</v>
      </c>
      <c r="Y11" s="14" t="s">
        <v>62</v>
      </c>
      <c r="Z11" s="14" t="s">
        <v>56</v>
      </c>
      <c r="AA11" s="14" t="s">
        <v>57</v>
      </c>
      <c r="AB11" s="14" t="s">
        <v>58</v>
      </c>
      <c r="AC11" s="14" t="s">
        <v>59</v>
      </c>
      <c r="AD11" s="14" t="s">
        <v>60</v>
      </c>
      <c r="AE11" s="14" t="s">
        <v>61</v>
      </c>
      <c r="AF11" s="14" t="s">
        <v>62</v>
      </c>
      <c r="AG11" s="14" t="s">
        <v>56</v>
      </c>
      <c r="AH11" s="14" t="s">
        <v>57</v>
      </c>
      <c r="AI11" s="14" t="s">
        <v>58</v>
      </c>
      <c r="AJ11" s="146"/>
      <c r="AK11" s="130"/>
      <c r="AL11" s="130"/>
      <c r="AM11" s="132"/>
    </row>
    <row r="12" spans="1:39" s="3" customFormat="1" ht="17.25" customHeight="1">
      <c r="A12" s="37">
        <v>1</v>
      </c>
      <c r="B12" s="34" t="s">
        <v>30</v>
      </c>
      <c r="C12" s="133" t="s">
        <v>32</v>
      </c>
      <c r="D12" s="134"/>
      <c r="E12" s="20"/>
      <c r="F12" s="21" t="s">
        <v>34</v>
      </c>
      <c r="G12" s="21" t="s">
        <v>34</v>
      </c>
      <c r="H12" s="22" t="s">
        <v>34</v>
      </c>
      <c r="I12" s="22" t="s">
        <v>34</v>
      </c>
      <c r="J12" s="21" t="s">
        <v>34</v>
      </c>
      <c r="K12" s="21"/>
      <c r="L12" s="21"/>
      <c r="M12" s="21" t="s">
        <v>34</v>
      </c>
      <c r="N12" s="21" t="s">
        <v>34</v>
      </c>
      <c r="O12" s="21" t="s">
        <v>34</v>
      </c>
      <c r="P12" s="21" t="s">
        <v>34</v>
      </c>
      <c r="Q12" s="16" t="s">
        <v>34</v>
      </c>
      <c r="R12" s="16"/>
      <c r="S12" s="16"/>
      <c r="T12" s="16" t="s">
        <v>34</v>
      </c>
      <c r="U12" s="23" t="s">
        <v>34</v>
      </c>
      <c r="V12" s="23"/>
      <c r="W12" s="23" t="s">
        <v>34</v>
      </c>
      <c r="X12" s="23" t="s">
        <v>34</v>
      </c>
      <c r="Y12" s="23"/>
      <c r="Z12" s="23"/>
      <c r="AA12" s="23" t="s">
        <v>34</v>
      </c>
      <c r="AB12" s="23" t="s">
        <v>34</v>
      </c>
      <c r="AC12" s="23" t="s">
        <v>34</v>
      </c>
      <c r="AD12" s="23" t="s">
        <v>34</v>
      </c>
      <c r="AE12" s="23"/>
      <c r="AF12" s="23"/>
      <c r="AG12" s="23"/>
      <c r="AH12" s="23"/>
      <c r="AI12" s="23"/>
      <c r="AJ12" s="18">
        <f>COUNTIF(E12:AI12,"○")</f>
        <v>18</v>
      </c>
      <c r="AK12" s="23" t="s">
        <v>35</v>
      </c>
      <c r="AL12" s="29">
        <f>IF(AK12="","",VLOOKUP(AK12,$AT$6:$AU$10,2,0))</f>
        <v>1100</v>
      </c>
      <c r="AM12" s="29">
        <f>IF(AL12="","",AJ12*AL12)</f>
        <v>19800</v>
      </c>
    </row>
    <row r="13" spans="1:39" s="3" customFormat="1" ht="17.25" customHeight="1">
      <c r="A13" s="38">
        <v>2</v>
      </c>
      <c r="B13" s="35" t="s">
        <v>31</v>
      </c>
      <c r="C13" s="123" t="s">
        <v>33</v>
      </c>
      <c r="D13" s="124"/>
      <c r="E13" s="24"/>
      <c r="F13" s="11" t="s">
        <v>34</v>
      </c>
      <c r="G13" s="11" t="s">
        <v>34</v>
      </c>
      <c r="H13" s="11" t="s">
        <v>34</v>
      </c>
      <c r="I13" s="11"/>
      <c r="J13" s="11" t="s">
        <v>34</v>
      </c>
      <c r="K13" s="11"/>
      <c r="L13" s="11"/>
      <c r="M13" s="11" t="s">
        <v>34</v>
      </c>
      <c r="N13" s="11"/>
      <c r="O13" s="11" t="s">
        <v>34</v>
      </c>
      <c r="P13" s="11"/>
      <c r="Q13" s="15" t="s">
        <v>34</v>
      </c>
      <c r="R13" s="15"/>
      <c r="S13" s="15"/>
      <c r="T13" s="15" t="s">
        <v>34</v>
      </c>
      <c r="U13" s="10"/>
      <c r="V13" s="10" t="s">
        <v>34</v>
      </c>
      <c r="W13" s="10"/>
      <c r="X13" s="10" t="s">
        <v>34</v>
      </c>
      <c r="Y13" s="10"/>
      <c r="Z13" s="10"/>
      <c r="AA13" s="10" t="s">
        <v>34</v>
      </c>
      <c r="AB13" s="10"/>
      <c r="AC13" s="10" t="s">
        <v>34</v>
      </c>
      <c r="AD13" s="10" t="s">
        <v>34</v>
      </c>
      <c r="AE13" s="10" t="s">
        <v>34</v>
      </c>
      <c r="AF13" s="10"/>
      <c r="AG13" s="10"/>
      <c r="AH13" s="10"/>
      <c r="AI13" s="10"/>
      <c r="AJ13" s="19">
        <f>COUNTIF(E13:AI13,"○")</f>
        <v>14</v>
      </c>
      <c r="AK13" s="23" t="s">
        <v>36</v>
      </c>
      <c r="AL13" s="29">
        <f>IF(AK13="","",VLOOKUP(AK13,$AT$6:$AU$10,2,0))</f>
        <v>500</v>
      </c>
      <c r="AM13" s="29">
        <f>IF(AL13="","",AJ13*AL13)</f>
        <v>7000</v>
      </c>
    </row>
    <row r="14" spans="1:39" s="3" customFormat="1" ht="17.25" customHeight="1">
      <c r="A14" s="38">
        <v>3</v>
      </c>
      <c r="B14" s="35" t="s">
        <v>51</v>
      </c>
      <c r="C14" s="123" t="s">
        <v>39</v>
      </c>
      <c r="D14" s="124"/>
      <c r="E14" s="24"/>
      <c r="F14" s="11" t="s">
        <v>34</v>
      </c>
      <c r="G14" s="11" t="s">
        <v>40</v>
      </c>
      <c r="H14" s="11" t="s">
        <v>40</v>
      </c>
      <c r="I14" s="11" t="s">
        <v>34</v>
      </c>
      <c r="J14" s="11" t="s">
        <v>34</v>
      </c>
      <c r="K14" s="11"/>
      <c r="L14" s="11"/>
      <c r="M14" s="11" t="s">
        <v>34</v>
      </c>
      <c r="N14" s="11" t="s">
        <v>34</v>
      </c>
      <c r="O14" s="11" t="s">
        <v>34</v>
      </c>
      <c r="P14" s="11" t="s">
        <v>40</v>
      </c>
      <c r="Q14" s="15" t="s">
        <v>40</v>
      </c>
      <c r="R14" s="15"/>
      <c r="S14" s="15"/>
      <c r="T14" s="15" t="s">
        <v>34</v>
      </c>
      <c r="U14" s="10" t="s">
        <v>34</v>
      </c>
      <c r="V14" s="10" t="s">
        <v>34</v>
      </c>
      <c r="W14" s="10" t="s">
        <v>34</v>
      </c>
      <c r="X14" s="10" t="s">
        <v>34</v>
      </c>
      <c r="Y14" s="10"/>
      <c r="Z14" s="10"/>
      <c r="AA14" s="10" t="s">
        <v>34</v>
      </c>
      <c r="AB14" s="10" t="s">
        <v>34</v>
      </c>
      <c r="AC14" s="10" t="s">
        <v>34</v>
      </c>
      <c r="AD14" s="10" t="s">
        <v>34</v>
      </c>
      <c r="AE14" s="10" t="s">
        <v>34</v>
      </c>
      <c r="AF14" s="10"/>
      <c r="AG14" s="10"/>
      <c r="AH14" s="10"/>
      <c r="AI14" s="10"/>
      <c r="AJ14" s="19">
        <f aca="true" t="shared" si="0" ref="AJ14:AJ36">COUNTIF(E14:AI14,"○")</f>
        <v>20</v>
      </c>
      <c r="AK14" s="23" t="s">
        <v>67</v>
      </c>
      <c r="AL14" s="29">
        <f aca="true" t="shared" si="1" ref="AL14:AL36">IF(AK14="","",VLOOKUP(AK14,$AT$6:$AU$10,2,0))</f>
        <v>2000</v>
      </c>
      <c r="AM14" s="29">
        <f aca="true" t="shared" si="2" ref="AM14:AM36">IF(AL14="","",AJ14*AL14)</f>
        <v>40000</v>
      </c>
    </row>
    <row r="15" spans="1:39" s="3" customFormat="1" ht="17.25" customHeight="1">
      <c r="A15" s="38">
        <v>4</v>
      </c>
      <c r="B15" s="35" t="s">
        <v>54</v>
      </c>
      <c r="C15" s="123" t="s">
        <v>55</v>
      </c>
      <c r="D15" s="124"/>
      <c r="E15" s="24"/>
      <c r="F15" s="11" t="s">
        <v>34</v>
      </c>
      <c r="G15" s="11" t="s">
        <v>34</v>
      </c>
      <c r="H15" s="11"/>
      <c r="I15" s="11" t="s">
        <v>34</v>
      </c>
      <c r="J15" s="11" t="s">
        <v>34</v>
      </c>
      <c r="K15" s="11"/>
      <c r="L15" s="11"/>
      <c r="M15" s="11"/>
      <c r="N15" s="11" t="s">
        <v>34</v>
      </c>
      <c r="O15" s="11" t="s">
        <v>34</v>
      </c>
      <c r="P15" s="11" t="s">
        <v>34</v>
      </c>
      <c r="Q15" s="15" t="s">
        <v>34</v>
      </c>
      <c r="R15" s="15"/>
      <c r="S15" s="15"/>
      <c r="T15" s="15" t="s">
        <v>34</v>
      </c>
      <c r="U15" s="10" t="s">
        <v>34</v>
      </c>
      <c r="V15" s="10" t="s">
        <v>34</v>
      </c>
      <c r="W15" s="10" t="s">
        <v>34</v>
      </c>
      <c r="X15" s="10"/>
      <c r="Y15" s="10"/>
      <c r="Z15" s="10"/>
      <c r="AA15" s="10" t="s">
        <v>34</v>
      </c>
      <c r="AB15" s="10" t="s">
        <v>34</v>
      </c>
      <c r="AC15" s="10"/>
      <c r="AD15" s="10" t="s">
        <v>34</v>
      </c>
      <c r="AE15" s="10" t="s">
        <v>34</v>
      </c>
      <c r="AF15" s="10"/>
      <c r="AG15" s="10"/>
      <c r="AH15" s="10"/>
      <c r="AI15" s="10"/>
      <c r="AJ15" s="19">
        <f t="shared" si="0"/>
        <v>16</v>
      </c>
      <c r="AK15" s="23" t="s">
        <v>36</v>
      </c>
      <c r="AL15" s="29">
        <f t="shared" si="1"/>
        <v>500</v>
      </c>
      <c r="AM15" s="29">
        <f t="shared" si="2"/>
        <v>8000</v>
      </c>
    </row>
    <row r="16" spans="1:39" s="3" customFormat="1" ht="17.25" customHeight="1">
      <c r="A16" s="38">
        <v>5</v>
      </c>
      <c r="B16" s="2"/>
      <c r="C16" s="123"/>
      <c r="D16" s="124"/>
      <c r="E16" s="24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5"/>
      <c r="R16" s="15"/>
      <c r="S16" s="15"/>
      <c r="T16" s="15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9">
        <f t="shared" si="0"/>
        <v>0</v>
      </c>
      <c r="AK16" s="23"/>
      <c r="AL16" s="29">
        <f t="shared" si="1"/>
      </c>
      <c r="AM16" s="29">
        <f t="shared" si="2"/>
      </c>
    </row>
    <row r="17" spans="1:39" s="3" customFormat="1" ht="17.25" customHeight="1">
      <c r="A17" s="38">
        <v>6</v>
      </c>
      <c r="B17" s="2"/>
      <c r="C17" s="123"/>
      <c r="D17" s="124"/>
      <c r="E17" s="24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5"/>
      <c r="R17" s="15"/>
      <c r="S17" s="15"/>
      <c r="T17" s="15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9">
        <f t="shared" si="0"/>
        <v>0</v>
      </c>
      <c r="AK17" s="23"/>
      <c r="AL17" s="29">
        <f t="shared" si="1"/>
      </c>
      <c r="AM17" s="29">
        <f t="shared" si="2"/>
      </c>
    </row>
    <row r="18" spans="1:39" s="3" customFormat="1" ht="17.25" customHeight="1">
      <c r="A18" s="38">
        <v>7</v>
      </c>
      <c r="B18" s="2"/>
      <c r="C18" s="123"/>
      <c r="D18" s="124"/>
      <c r="E18" s="24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5"/>
      <c r="R18" s="15"/>
      <c r="S18" s="15"/>
      <c r="T18" s="15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9">
        <f t="shared" si="0"/>
        <v>0</v>
      </c>
      <c r="AK18" s="23"/>
      <c r="AL18" s="29">
        <f t="shared" si="1"/>
      </c>
      <c r="AM18" s="29">
        <f t="shared" si="2"/>
      </c>
    </row>
    <row r="19" spans="1:39" s="3" customFormat="1" ht="17.25" customHeight="1">
      <c r="A19" s="38">
        <v>8</v>
      </c>
      <c r="B19" s="2"/>
      <c r="C19" s="123"/>
      <c r="D19" s="124"/>
      <c r="E19" s="24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5"/>
      <c r="R19" s="15"/>
      <c r="S19" s="15"/>
      <c r="T19" s="15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9">
        <f t="shared" si="0"/>
        <v>0</v>
      </c>
      <c r="AK19" s="23"/>
      <c r="AL19" s="29">
        <f t="shared" si="1"/>
      </c>
      <c r="AM19" s="29">
        <f t="shared" si="2"/>
      </c>
    </row>
    <row r="20" spans="1:39" s="3" customFormat="1" ht="17.25" customHeight="1">
      <c r="A20" s="38">
        <v>9</v>
      </c>
      <c r="B20" s="2"/>
      <c r="C20" s="123"/>
      <c r="D20" s="124"/>
      <c r="E20" s="24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5"/>
      <c r="R20" s="15"/>
      <c r="S20" s="15"/>
      <c r="T20" s="15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9">
        <f t="shared" si="0"/>
        <v>0</v>
      </c>
      <c r="AK20" s="23"/>
      <c r="AL20" s="29">
        <f t="shared" si="1"/>
      </c>
      <c r="AM20" s="29">
        <f t="shared" si="2"/>
      </c>
    </row>
    <row r="21" spans="1:39" s="3" customFormat="1" ht="17.25" customHeight="1">
      <c r="A21" s="38">
        <v>10</v>
      </c>
      <c r="B21" s="2"/>
      <c r="C21" s="123"/>
      <c r="D21" s="124"/>
      <c r="E21" s="24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5"/>
      <c r="R21" s="15"/>
      <c r="S21" s="15"/>
      <c r="T21" s="15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9">
        <f t="shared" si="0"/>
        <v>0</v>
      </c>
      <c r="AK21" s="23"/>
      <c r="AL21" s="29">
        <f t="shared" si="1"/>
      </c>
      <c r="AM21" s="29">
        <f t="shared" si="2"/>
      </c>
    </row>
    <row r="22" spans="1:39" s="3" customFormat="1" ht="17.25" customHeight="1">
      <c r="A22" s="38">
        <v>11</v>
      </c>
      <c r="B22" s="2"/>
      <c r="C22" s="123"/>
      <c r="D22" s="124"/>
      <c r="E22" s="24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5"/>
      <c r="R22" s="15"/>
      <c r="S22" s="15"/>
      <c r="T22" s="15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9">
        <f t="shared" si="0"/>
        <v>0</v>
      </c>
      <c r="AK22" s="23"/>
      <c r="AL22" s="29">
        <f t="shared" si="1"/>
      </c>
      <c r="AM22" s="29">
        <f t="shared" si="2"/>
      </c>
    </row>
    <row r="23" spans="1:39" s="3" customFormat="1" ht="17.25" customHeight="1">
      <c r="A23" s="38">
        <v>12</v>
      </c>
      <c r="B23" s="2"/>
      <c r="C23" s="123"/>
      <c r="D23" s="124"/>
      <c r="E23" s="24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5"/>
      <c r="R23" s="15"/>
      <c r="S23" s="15"/>
      <c r="T23" s="15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9">
        <f t="shared" si="0"/>
        <v>0</v>
      </c>
      <c r="AK23" s="23"/>
      <c r="AL23" s="29">
        <f t="shared" si="1"/>
      </c>
      <c r="AM23" s="29">
        <f t="shared" si="2"/>
      </c>
    </row>
    <row r="24" spans="1:39" s="3" customFormat="1" ht="17.25" customHeight="1">
      <c r="A24" s="38">
        <v>13</v>
      </c>
      <c r="B24" s="2"/>
      <c r="C24" s="123"/>
      <c r="D24" s="124"/>
      <c r="E24" s="24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5"/>
      <c r="R24" s="15"/>
      <c r="S24" s="15"/>
      <c r="T24" s="15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9">
        <f t="shared" si="0"/>
        <v>0</v>
      </c>
      <c r="AK24" s="23"/>
      <c r="AL24" s="29">
        <f t="shared" si="1"/>
      </c>
      <c r="AM24" s="29">
        <f t="shared" si="2"/>
      </c>
    </row>
    <row r="25" spans="1:39" s="3" customFormat="1" ht="17.25" customHeight="1">
      <c r="A25" s="38">
        <v>14</v>
      </c>
      <c r="B25" s="2"/>
      <c r="C25" s="123"/>
      <c r="D25" s="124"/>
      <c r="E25" s="24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5"/>
      <c r="R25" s="15"/>
      <c r="S25" s="15"/>
      <c r="T25" s="15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9">
        <f t="shared" si="0"/>
        <v>0</v>
      </c>
      <c r="AK25" s="23"/>
      <c r="AL25" s="29">
        <f t="shared" si="1"/>
      </c>
      <c r="AM25" s="29">
        <f t="shared" si="2"/>
      </c>
    </row>
    <row r="26" spans="1:39" s="3" customFormat="1" ht="17.25" customHeight="1">
      <c r="A26" s="38">
        <v>15</v>
      </c>
      <c r="B26" s="2"/>
      <c r="C26" s="123"/>
      <c r="D26" s="124"/>
      <c r="E26" s="24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5"/>
      <c r="R26" s="15"/>
      <c r="S26" s="15"/>
      <c r="T26" s="15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9">
        <f t="shared" si="0"/>
        <v>0</v>
      </c>
      <c r="AK26" s="23"/>
      <c r="AL26" s="29">
        <f t="shared" si="1"/>
      </c>
      <c r="AM26" s="29">
        <f t="shared" si="2"/>
      </c>
    </row>
    <row r="27" spans="1:39" s="3" customFormat="1" ht="17.25" customHeight="1">
      <c r="A27" s="38">
        <v>16</v>
      </c>
      <c r="B27" s="2"/>
      <c r="C27" s="123"/>
      <c r="D27" s="124"/>
      <c r="E27" s="24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5"/>
      <c r="R27" s="15"/>
      <c r="S27" s="15"/>
      <c r="T27" s="15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9">
        <f t="shared" si="0"/>
        <v>0</v>
      </c>
      <c r="AK27" s="23"/>
      <c r="AL27" s="29">
        <f t="shared" si="1"/>
      </c>
      <c r="AM27" s="29">
        <f t="shared" si="2"/>
      </c>
    </row>
    <row r="28" spans="1:39" s="3" customFormat="1" ht="17.25" customHeight="1">
      <c r="A28" s="38">
        <v>17</v>
      </c>
      <c r="B28" s="2"/>
      <c r="C28" s="123"/>
      <c r="D28" s="124"/>
      <c r="E28" s="24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5"/>
      <c r="R28" s="15"/>
      <c r="S28" s="15"/>
      <c r="T28" s="15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9">
        <f t="shared" si="0"/>
        <v>0</v>
      </c>
      <c r="AK28" s="23"/>
      <c r="AL28" s="29">
        <f t="shared" si="1"/>
      </c>
      <c r="AM28" s="29">
        <f t="shared" si="2"/>
      </c>
    </row>
    <row r="29" spans="1:39" s="3" customFormat="1" ht="17.25" customHeight="1">
      <c r="A29" s="38">
        <v>18</v>
      </c>
      <c r="B29" s="2"/>
      <c r="C29" s="123"/>
      <c r="D29" s="124"/>
      <c r="E29" s="24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5"/>
      <c r="R29" s="15"/>
      <c r="S29" s="15"/>
      <c r="T29" s="15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9">
        <f t="shared" si="0"/>
        <v>0</v>
      </c>
      <c r="AK29" s="23"/>
      <c r="AL29" s="29">
        <f t="shared" si="1"/>
      </c>
      <c r="AM29" s="29">
        <f t="shared" si="2"/>
      </c>
    </row>
    <row r="30" spans="1:39" s="3" customFormat="1" ht="17.25" customHeight="1">
      <c r="A30" s="38">
        <v>19</v>
      </c>
      <c r="B30" s="2"/>
      <c r="C30" s="123"/>
      <c r="D30" s="124"/>
      <c r="E30" s="24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5"/>
      <c r="R30" s="15"/>
      <c r="S30" s="15"/>
      <c r="T30" s="15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9">
        <f t="shared" si="0"/>
        <v>0</v>
      </c>
      <c r="AK30" s="23"/>
      <c r="AL30" s="29">
        <f t="shared" si="1"/>
      </c>
      <c r="AM30" s="29">
        <f t="shared" si="2"/>
      </c>
    </row>
    <row r="31" spans="1:39" s="3" customFormat="1" ht="17.25" customHeight="1">
      <c r="A31" s="38">
        <v>20</v>
      </c>
      <c r="B31" s="2"/>
      <c r="C31" s="123"/>
      <c r="D31" s="124"/>
      <c r="E31" s="24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5"/>
      <c r="R31" s="15"/>
      <c r="S31" s="15"/>
      <c r="T31" s="15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9">
        <f t="shared" si="0"/>
        <v>0</v>
      </c>
      <c r="AK31" s="23"/>
      <c r="AL31" s="29">
        <f t="shared" si="1"/>
      </c>
      <c r="AM31" s="29">
        <f t="shared" si="2"/>
      </c>
    </row>
    <row r="32" spans="1:39" s="3" customFormat="1" ht="17.25" customHeight="1">
      <c r="A32" s="38"/>
      <c r="B32" s="2"/>
      <c r="C32" s="123"/>
      <c r="D32" s="124"/>
      <c r="E32" s="24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5"/>
      <c r="R32" s="15"/>
      <c r="S32" s="15"/>
      <c r="T32" s="15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9">
        <f t="shared" si="0"/>
        <v>0</v>
      </c>
      <c r="AK32" s="23"/>
      <c r="AL32" s="29">
        <f t="shared" si="1"/>
      </c>
      <c r="AM32" s="29">
        <f t="shared" si="2"/>
      </c>
    </row>
    <row r="33" spans="1:39" s="3" customFormat="1" ht="17.25" customHeight="1">
      <c r="A33" s="38"/>
      <c r="B33" s="2"/>
      <c r="C33" s="123"/>
      <c r="D33" s="124"/>
      <c r="E33" s="24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5"/>
      <c r="R33" s="15"/>
      <c r="S33" s="15"/>
      <c r="T33" s="15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9">
        <f t="shared" si="0"/>
        <v>0</v>
      </c>
      <c r="AK33" s="23"/>
      <c r="AL33" s="29">
        <f t="shared" si="1"/>
      </c>
      <c r="AM33" s="29">
        <f t="shared" si="2"/>
      </c>
    </row>
    <row r="34" spans="1:39" s="3" customFormat="1" ht="17.25" customHeight="1">
      <c r="A34" s="38"/>
      <c r="B34" s="2"/>
      <c r="C34" s="123"/>
      <c r="D34" s="124"/>
      <c r="E34" s="24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5"/>
      <c r="R34" s="15"/>
      <c r="S34" s="15"/>
      <c r="T34" s="15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9">
        <f t="shared" si="0"/>
        <v>0</v>
      </c>
      <c r="AK34" s="23"/>
      <c r="AL34" s="29">
        <f t="shared" si="1"/>
      </c>
      <c r="AM34" s="29">
        <f t="shared" si="2"/>
      </c>
    </row>
    <row r="35" spans="1:39" s="3" customFormat="1" ht="17.25" customHeight="1">
      <c r="A35" s="38"/>
      <c r="B35" s="2"/>
      <c r="C35" s="123"/>
      <c r="D35" s="124"/>
      <c r="E35" s="24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5"/>
      <c r="R35" s="15"/>
      <c r="S35" s="15"/>
      <c r="T35" s="15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9">
        <f t="shared" si="0"/>
        <v>0</v>
      </c>
      <c r="AK35" s="23"/>
      <c r="AL35" s="29">
        <f t="shared" si="1"/>
      </c>
      <c r="AM35" s="29">
        <f t="shared" si="2"/>
      </c>
    </row>
    <row r="36" spans="1:39" s="3" customFormat="1" ht="17.25" customHeight="1">
      <c r="A36" s="38">
        <v>50</v>
      </c>
      <c r="B36" s="2"/>
      <c r="C36" s="123"/>
      <c r="D36" s="124"/>
      <c r="E36" s="24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5"/>
      <c r="R36" s="15"/>
      <c r="S36" s="15"/>
      <c r="T36" s="15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9">
        <f t="shared" si="0"/>
        <v>0</v>
      </c>
      <c r="AK36" s="23"/>
      <c r="AL36" s="29">
        <f t="shared" si="1"/>
      </c>
      <c r="AM36" s="29">
        <f t="shared" si="2"/>
      </c>
    </row>
    <row r="37" spans="1:39" ht="20.25" customHeight="1">
      <c r="A37" s="125" t="s">
        <v>9</v>
      </c>
      <c r="B37" s="126"/>
      <c r="C37" s="126"/>
      <c r="D37" s="127"/>
      <c r="E37" s="39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1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2"/>
      <c r="AM37" s="30">
        <f>SUM(AM12:AM36)</f>
        <v>74800</v>
      </c>
    </row>
    <row r="38" spans="37:39" ht="16.5" customHeight="1">
      <c r="AK38" s="128" t="s">
        <v>37</v>
      </c>
      <c r="AL38" s="128"/>
      <c r="AM38" s="128"/>
    </row>
    <row r="39" ht="16.5" customHeight="1">
      <c r="Q39" s="5"/>
    </row>
  </sheetData>
  <sheetProtection/>
  <protectedRanges>
    <protectedRange sqref="E12:F17 B12:C12 B13:B17 C13:C36" name="範囲1"/>
  </protectedRanges>
  <mergeCells count="44">
    <mergeCell ref="A2:AM2"/>
    <mergeCell ref="A6:C6"/>
    <mergeCell ref="D6:N6"/>
    <mergeCell ref="A7:C7"/>
    <mergeCell ref="D7:N7"/>
    <mergeCell ref="A8:C8"/>
    <mergeCell ref="D8:N8"/>
    <mergeCell ref="P7:AH8"/>
    <mergeCell ref="A9:C9"/>
    <mergeCell ref="D9:N9"/>
    <mergeCell ref="A10:A11"/>
    <mergeCell ref="B10:B11"/>
    <mergeCell ref="C10:C11"/>
    <mergeCell ref="AJ10:AJ11"/>
    <mergeCell ref="AK10:AK11"/>
    <mergeCell ref="AL10:AL11"/>
    <mergeCell ref="AM10:AM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A37:D37"/>
    <mergeCell ref="AK38:AM38"/>
  </mergeCells>
  <dataValidations count="1">
    <dataValidation type="list" allowBlank="1" showInputMessage="1" showErrorMessage="1" sqref="AK12:AK36">
      <formula1>"要医療,重心,行動,重度"</formula1>
    </dataValidation>
  </dataValidations>
  <printOptions/>
  <pageMargins left="0.35433070866141736" right="0.1968503937007874" top="0.31496062992125984" bottom="0.35433070866141736" header="0.2755905511811024" footer="0.1968503937007874"/>
  <pageSetup fitToHeight="1" fitToWidth="1" horizontalDpi="600" verticalDpi="600" orientation="landscape" paperSize="9" scale="8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B2:N23"/>
  <sheetViews>
    <sheetView view="pageBreakPreview" zoomScaleSheetLayoutView="100" zoomScalePageLayoutView="0" workbookViewId="0" topLeftCell="A1">
      <selection activeCell="E8" sqref="E8:H8"/>
    </sheetView>
  </sheetViews>
  <sheetFormatPr defaultColWidth="9.140625" defaultRowHeight="15"/>
  <cols>
    <col min="13" max="14" width="4.421875" style="0" customWidth="1"/>
  </cols>
  <sheetData>
    <row r="1" ht="18" customHeight="1"/>
    <row r="2" spans="3:12" ht="24" customHeight="1">
      <c r="C2" s="161" t="s">
        <v>41</v>
      </c>
      <c r="D2" s="161"/>
      <c r="E2" s="161"/>
      <c r="F2" s="161"/>
      <c r="G2" s="161"/>
      <c r="H2" s="161"/>
      <c r="I2" s="161"/>
      <c r="J2" s="161"/>
      <c r="K2" s="161"/>
      <c r="L2" s="161"/>
    </row>
    <row r="3" ht="18" customHeight="1"/>
    <row r="4" spans="7:13" ht="18" customHeight="1">
      <c r="G4" s="36"/>
      <c r="H4" s="36"/>
      <c r="I4" s="36"/>
      <c r="J4" s="36"/>
      <c r="K4" s="36"/>
      <c r="L4" s="36"/>
      <c r="M4" s="36"/>
    </row>
    <row r="5" ht="18" customHeight="1" thickBot="1"/>
    <row r="6" spans="2:14" ht="18" customHeight="1">
      <c r="B6" s="148" t="s">
        <v>5</v>
      </c>
      <c r="C6" s="149"/>
      <c r="D6" s="162"/>
      <c r="E6" s="163" t="str">
        <f>'10月実績報告書'!D6</f>
        <v>令和５年10月</v>
      </c>
      <c r="F6" s="164"/>
      <c r="G6" s="164"/>
      <c r="H6" s="165"/>
      <c r="I6" s="166" t="s">
        <v>42</v>
      </c>
      <c r="J6" s="167"/>
      <c r="K6" s="167"/>
      <c r="L6" s="167"/>
      <c r="M6" s="167"/>
      <c r="N6" s="168"/>
    </row>
    <row r="7" spans="2:14" ht="18" customHeight="1">
      <c r="B7" s="154" t="s">
        <v>6</v>
      </c>
      <c r="C7" s="155"/>
      <c r="D7" s="172"/>
      <c r="E7" s="173">
        <f>'10月実績報告書'!D7</f>
        <v>0</v>
      </c>
      <c r="F7" s="174"/>
      <c r="G7" s="174"/>
      <c r="H7" s="175"/>
      <c r="I7" s="169"/>
      <c r="J7" s="170"/>
      <c r="K7" s="170"/>
      <c r="L7" s="170"/>
      <c r="M7" s="170"/>
      <c r="N7" s="171"/>
    </row>
    <row r="8" spans="2:14" ht="18" customHeight="1">
      <c r="B8" s="154" t="s">
        <v>7</v>
      </c>
      <c r="C8" s="155"/>
      <c r="D8" s="172"/>
      <c r="E8" s="173">
        <f>'10月実績報告書'!D8</f>
        <v>0</v>
      </c>
      <c r="F8" s="174"/>
      <c r="G8" s="174"/>
      <c r="H8" s="175"/>
      <c r="I8" s="176">
        <f>K22</f>
        <v>0</v>
      </c>
      <c r="J8" s="177"/>
      <c r="K8" s="177"/>
      <c r="L8" s="177"/>
      <c r="M8" s="180" t="str">
        <f>N22</f>
        <v>円</v>
      </c>
      <c r="N8" s="181"/>
    </row>
    <row r="9" spans="2:14" ht="18" customHeight="1" thickBot="1">
      <c r="B9" s="184" t="s">
        <v>8</v>
      </c>
      <c r="C9" s="185"/>
      <c r="D9" s="186"/>
      <c r="E9" s="187" t="str">
        <f>'10月実績報告書'!D9</f>
        <v>生活介護</v>
      </c>
      <c r="F9" s="188"/>
      <c r="G9" s="188"/>
      <c r="H9" s="189"/>
      <c r="I9" s="178"/>
      <c r="J9" s="179"/>
      <c r="K9" s="179"/>
      <c r="L9" s="179"/>
      <c r="M9" s="182"/>
      <c r="N9" s="183"/>
    </row>
    <row r="10" ht="18" customHeight="1"/>
    <row r="11" ht="18" customHeight="1" thickBot="1"/>
    <row r="12" spans="2:14" ht="18" customHeight="1">
      <c r="B12" s="190" t="s">
        <v>43</v>
      </c>
      <c r="C12" s="191"/>
      <c r="D12" s="191"/>
      <c r="E12" s="191" t="s">
        <v>48</v>
      </c>
      <c r="F12" s="191"/>
      <c r="G12" s="191" t="s">
        <v>50</v>
      </c>
      <c r="H12" s="191"/>
      <c r="I12" s="191" t="s">
        <v>47</v>
      </c>
      <c r="J12" s="191"/>
      <c r="K12" s="191" t="s">
        <v>46</v>
      </c>
      <c r="L12" s="191"/>
      <c r="M12" s="194"/>
      <c r="N12" s="195"/>
    </row>
    <row r="13" spans="2:14" ht="18" customHeight="1" thickBot="1">
      <c r="B13" s="192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6"/>
      <c r="N13" s="197"/>
    </row>
    <row r="14" spans="2:14" ht="18" customHeight="1" thickTop="1">
      <c r="B14" s="198" t="s">
        <v>77</v>
      </c>
      <c r="C14" s="199"/>
      <c r="D14" s="199"/>
      <c r="E14" s="202">
        <f>'10月実績報告書'!AN64</f>
        <v>0</v>
      </c>
      <c r="F14" s="202"/>
      <c r="G14" s="202">
        <f>'10月実績報告書'!AN62</f>
        <v>0</v>
      </c>
      <c r="H14" s="202"/>
      <c r="I14" s="204">
        <v>2000</v>
      </c>
      <c r="J14" s="204"/>
      <c r="K14" s="206">
        <f>IF(N14="","",G14*I14)</f>
        <v>0</v>
      </c>
      <c r="L14" s="207"/>
      <c r="M14" s="207"/>
      <c r="N14" s="210" t="str">
        <f>IF(G14="","","円")</f>
        <v>円</v>
      </c>
    </row>
    <row r="15" spans="2:14" ht="18" customHeight="1">
      <c r="B15" s="200"/>
      <c r="C15" s="201"/>
      <c r="D15" s="201"/>
      <c r="E15" s="203"/>
      <c r="F15" s="203"/>
      <c r="G15" s="203"/>
      <c r="H15" s="203"/>
      <c r="I15" s="205"/>
      <c r="J15" s="205"/>
      <c r="K15" s="208"/>
      <c r="L15" s="209"/>
      <c r="M15" s="209"/>
      <c r="N15" s="211"/>
    </row>
    <row r="16" spans="2:14" ht="18" customHeight="1">
      <c r="B16" s="200" t="s">
        <v>78</v>
      </c>
      <c r="C16" s="201"/>
      <c r="D16" s="201"/>
      <c r="E16" s="203">
        <f>'10月実績報告書'!AO64</f>
        <v>0</v>
      </c>
      <c r="F16" s="203"/>
      <c r="G16" s="203">
        <f>'10月実績報告書'!AO62</f>
        <v>0</v>
      </c>
      <c r="H16" s="203"/>
      <c r="I16" s="205">
        <v>1100</v>
      </c>
      <c r="J16" s="205"/>
      <c r="K16" s="208">
        <f>IF(N16="","",G16*I16)</f>
        <v>0</v>
      </c>
      <c r="L16" s="209"/>
      <c r="M16" s="209"/>
      <c r="N16" s="212" t="str">
        <f>IF(G16="","","円")</f>
        <v>円</v>
      </c>
    </row>
    <row r="17" spans="2:14" ht="18" customHeight="1">
      <c r="B17" s="200"/>
      <c r="C17" s="201"/>
      <c r="D17" s="201"/>
      <c r="E17" s="203"/>
      <c r="F17" s="203"/>
      <c r="G17" s="203"/>
      <c r="H17" s="203"/>
      <c r="I17" s="205"/>
      <c r="J17" s="205"/>
      <c r="K17" s="208"/>
      <c r="L17" s="209"/>
      <c r="M17" s="209"/>
      <c r="N17" s="211"/>
    </row>
    <row r="18" spans="2:14" ht="18" customHeight="1">
      <c r="B18" s="200" t="s">
        <v>44</v>
      </c>
      <c r="C18" s="201"/>
      <c r="D18" s="201"/>
      <c r="E18" s="203">
        <f>'10月実績報告書'!AP64</f>
        <v>0</v>
      </c>
      <c r="F18" s="203"/>
      <c r="G18" s="203">
        <f>'10月実績報告書'!AP62</f>
        <v>0</v>
      </c>
      <c r="H18" s="203"/>
      <c r="I18" s="205">
        <v>1100</v>
      </c>
      <c r="J18" s="205"/>
      <c r="K18" s="208">
        <f>IF(N18="","",G18*I18)</f>
        <v>0</v>
      </c>
      <c r="L18" s="209"/>
      <c r="M18" s="209"/>
      <c r="N18" s="212" t="str">
        <f>IF(G18="","","円")</f>
        <v>円</v>
      </c>
    </row>
    <row r="19" spans="2:14" ht="18" customHeight="1">
      <c r="B19" s="200"/>
      <c r="C19" s="201"/>
      <c r="D19" s="201"/>
      <c r="E19" s="203"/>
      <c r="F19" s="203"/>
      <c r="G19" s="203"/>
      <c r="H19" s="203"/>
      <c r="I19" s="205"/>
      <c r="J19" s="205"/>
      <c r="K19" s="208"/>
      <c r="L19" s="209"/>
      <c r="M19" s="209"/>
      <c r="N19" s="211"/>
    </row>
    <row r="20" spans="2:14" ht="18" customHeight="1">
      <c r="B20" s="200" t="s">
        <v>45</v>
      </c>
      <c r="C20" s="201"/>
      <c r="D20" s="201"/>
      <c r="E20" s="203">
        <f>'10月実績報告書'!AQ64</f>
        <v>0</v>
      </c>
      <c r="F20" s="203"/>
      <c r="G20" s="203">
        <f>'10月実績報告書'!AQ62</f>
        <v>0</v>
      </c>
      <c r="H20" s="203"/>
      <c r="I20" s="225">
        <v>500</v>
      </c>
      <c r="J20" s="225"/>
      <c r="K20" s="208">
        <f>IF(N20="","",G20*I20)</f>
        <v>0</v>
      </c>
      <c r="L20" s="209"/>
      <c r="M20" s="209"/>
      <c r="N20" s="212" t="str">
        <f>IF(G20="","","円")</f>
        <v>円</v>
      </c>
    </row>
    <row r="21" spans="2:14" ht="18" customHeight="1">
      <c r="B21" s="200"/>
      <c r="C21" s="201"/>
      <c r="D21" s="201"/>
      <c r="E21" s="203"/>
      <c r="F21" s="203"/>
      <c r="G21" s="203"/>
      <c r="H21" s="203"/>
      <c r="I21" s="225"/>
      <c r="J21" s="225"/>
      <c r="K21" s="208"/>
      <c r="L21" s="209"/>
      <c r="M21" s="209"/>
      <c r="N21" s="211"/>
    </row>
    <row r="22" spans="2:14" ht="18" customHeight="1">
      <c r="B22" s="213" t="s">
        <v>49</v>
      </c>
      <c r="C22" s="214"/>
      <c r="D22" s="214"/>
      <c r="E22" s="214"/>
      <c r="F22" s="214"/>
      <c r="G22" s="214"/>
      <c r="H22" s="214"/>
      <c r="I22" s="214"/>
      <c r="J22" s="215"/>
      <c r="K22" s="219">
        <f>IF(N22="","",SUM(K14:M21))</f>
        <v>0</v>
      </c>
      <c r="L22" s="220"/>
      <c r="M22" s="220"/>
      <c r="N22" s="223" t="str">
        <f>IF(AND(N14="",N16="",N18="",N20=""),"","円")</f>
        <v>円</v>
      </c>
    </row>
    <row r="23" spans="2:14" ht="18" customHeight="1" thickBot="1">
      <c r="B23" s="216"/>
      <c r="C23" s="217"/>
      <c r="D23" s="217"/>
      <c r="E23" s="217"/>
      <c r="F23" s="217"/>
      <c r="G23" s="217"/>
      <c r="H23" s="217"/>
      <c r="I23" s="217"/>
      <c r="J23" s="218"/>
      <c r="K23" s="221"/>
      <c r="L23" s="222"/>
      <c r="M23" s="222"/>
      <c r="N23" s="224"/>
    </row>
    <row r="24" ht="18" customHeight="1"/>
  </sheetData>
  <sheetProtection password="CC0D" sheet="1"/>
  <mergeCells count="44">
    <mergeCell ref="B22:J23"/>
    <mergeCell ref="K22:M23"/>
    <mergeCell ref="N22:N23"/>
    <mergeCell ref="B20:D21"/>
    <mergeCell ref="E20:F21"/>
    <mergeCell ref="G20:H21"/>
    <mergeCell ref="I20:J21"/>
    <mergeCell ref="K20:M21"/>
    <mergeCell ref="N20:N21"/>
    <mergeCell ref="B18:D19"/>
    <mergeCell ref="E18:F19"/>
    <mergeCell ref="G18:H19"/>
    <mergeCell ref="I18:J19"/>
    <mergeCell ref="K18:M19"/>
    <mergeCell ref="N18:N19"/>
    <mergeCell ref="N14:N15"/>
    <mergeCell ref="B16:D17"/>
    <mergeCell ref="E16:F17"/>
    <mergeCell ref="G16:H17"/>
    <mergeCell ref="I16:J17"/>
    <mergeCell ref="K16:M17"/>
    <mergeCell ref="N16:N17"/>
    <mergeCell ref="B12:D13"/>
    <mergeCell ref="E12:F13"/>
    <mergeCell ref="G12:H13"/>
    <mergeCell ref="I12:J13"/>
    <mergeCell ref="K12:N13"/>
    <mergeCell ref="B14:D15"/>
    <mergeCell ref="E14:F15"/>
    <mergeCell ref="G14:H15"/>
    <mergeCell ref="I14:J15"/>
    <mergeCell ref="K14:M15"/>
    <mergeCell ref="B8:D8"/>
    <mergeCell ref="E8:H8"/>
    <mergeCell ref="I8:L9"/>
    <mergeCell ref="M8:N9"/>
    <mergeCell ref="B9:D9"/>
    <mergeCell ref="E9:H9"/>
    <mergeCell ref="C2:L2"/>
    <mergeCell ref="B6:D6"/>
    <mergeCell ref="E6:H6"/>
    <mergeCell ref="I6:N7"/>
    <mergeCell ref="B7:D7"/>
    <mergeCell ref="E7:H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B2:N23"/>
  <sheetViews>
    <sheetView view="pageBreakPreview" zoomScaleSheetLayoutView="100" zoomScalePageLayoutView="0" workbookViewId="0" topLeftCell="A1">
      <selection activeCell="L4" sqref="L4"/>
    </sheetView>
  </sheetViews>
  <sheetFormatPr defaultColWidth="9.140625" defaultRowHeight="15"/>
  <cols>
    <col min="13" max="14" width="4.421875" style="0" customWidth="1"/>
  </cols>
  <sheetData>
    <row r="1" ht="18" customHeight="1"/>
    <row r="2" spans="3:12" ht="24" customHeight="1">
      <c r="C2" s="161" t="s">
        <v>41</v>
      </c>
      <c r="D2" s="161"/>
      <c r="E2" s="161"/>
      <c r="F2" s="161"/>
      <c r="G2" s="161"/>
      <c r="H2" s="161"/>
      <c r="I2" s="161"/>
      <c r="J2" s="161"/>
      <c r="K2" s="161"/>
      <c r="L2" s="161"/>
    </row>
    <row r="3" ht="18" customHeight="1"/>
    <row r="4" spans="7:13" ht="18" customHeight="1">
      <c r="G4" s="36"/>
      <c r="H4" s="36"/>
      <c r="I4" s="36"/>
      <c r="J4" s="36"/>
      <c r="K4" s="36"/>
      <c r="L4" s="36"/>
      <c r="M4" s="36"/>
    </row>
    <row r="5" ht="18" customHeight="1" thickBot="1"/>
    <row r="6" spans="2:14" ht="18" customHeight="1">
      <c r="B6" s="148" t="s">
        <v>5</v>
      </c>
      <c r="C6" s="149"/>
      <c r="D6" s="162"/>
      <c r="E6" s="163" t="str">
        <f>'11月実績報告書'!D6</f>
        <v>令和５年11月</v>
      </c>
      <c r="F6" s="164"/>
      <c r="G6" s="164"/>
      <c r="H6" s="165"/>
      <c r="I6" s="166" t="s">
        <v>42</v>
      </c>
      <c r="J6" s="167"/>
      <c r="K6" s="167"/>
      <c r="L6" s="167"/>
      <c r="M6" s="167"/>
      <c r="N6" s="168"/>
    </row>
    <row r="7" spans="2:14" ht="18" customHeight="1">
      <c r="B7" s="154" t="s">
        <v>6</v>
      </c>
      <c r="C7" s="155"/>
      <c r="D7" s="172"/>
      <c r="E7" s="173">
        <f>'11月実績報告書'!D7</f>
        <v>0</v>
      </c>
      <c r="F7" s="174"/>
      <c r="G7" s="174"/>
      <c r="H7" s="175"/>
      <c r="I7" s="169"/>
      <c r="J7" s="170"/>
      <c r="K7" s="170"/>
      <c r="L7" s="170"/>
      <c r="M7" s="170"/>
      <c r="N7" s="171"/>
    </row>
    <row r="8" spans="2:14" ht="18" customHeight="1">
      <c r="B8" s="154" t="s">
        <v>7</v>
      </c>
      <c r="C8" s="155"/>
      <c r="D8" s="172"/>
      <c r="E8" s="173">
        <f>'11月実績報告書'!D8</f>
        <v>0</v>
      </c>
      <c r="F8" s="174"/>
      <c r="G8" s="174"/>
      <c r="H8" s="175"/>
      <c r="I8" s="176">
        <f>K22</f>
        <v>0</v>
      </c>
      <c r="J8" s="177"/>
      <c r="K8" s="177"/>
      <c r="L8" s="177"/>
      <c r="M8" s="180" t="str">
        <f>N22</f>
        <v>円</v>
      </c>
      <c r="N8" s="181"/>
    </row>
    <row r="9" spans="2:14" ht="18" customHeight="1" thickBot="1">
      <c r="B9" s="184" t="s">
        <v>8</v>
      </c>
      <c r="C9" s="185"/>
      <c r="D9" s="186"/>
      <c r="E9" s="187" t="str">
        <f>'11月実績報告書'!D9</f>
        <v>生活介護</v>
      </c>
      <c r="F9" s="188"/>
      <c r="G9" s="188"/>
      <c r="H9" s="189"/>
      <c r="I9" s="178"/>
      <c r="J9" s="179"/>
      <c r="K9" s="179"/>
      <c r="L9" s="179"/>
      <c r="M9" s="182"/>
      <c r="N9" s="183"/>
    </row>
    <row r="10" ht="18" customHeight="1"/>
    <row r="11" ht="18" customHeight="1" thickBot="1"/>
    <row r="12" spans="2:14" ht="18" customHeight="1">
      <c r="B12" s="190" t="s">
        <v>43</v>
      </c>
      <c r="C12" s="191"/>
      <c r="D12" s="191"/>
      <c r="E12" s="191" t="s">
        <v>48</v>
      </c>
      <c r="F12" s="191"/>
      <c r="G12" s="191" t="s">
        <v>50</v>
      </c>
      <c r="H12" s="191"/>
      <c r="I12" s="191" t="s">
        <v>47</v>
      </c>
      <c r="J12" s="191"/>
      <c r="K12" s="191" t="s">
        <v>46</v>
      </c>
      <c r="L12" s="191"/>
      <c r="M12" s="194"/>
      <c r="N12" s="195"/>
    </row>
    <row r="13" spans="2:14" ht="18" customHeight="1" thickBot="1">
      <c r="B13" s="192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6"/>
      <c r="N13" s="197"/>
    </row>
    <row r="14" spans="2:14" ht="18" customHeight="1" thickTop="1">
      <c r="B14" s="198" t="s">
        <v>77</v>
      </c>
      <c r="C14" s="199"/>
      <c r="D14" s="199"/>
      <c r="E14" s="202">
        <f>'11月実績報告書'!AN64</f>
        <v>0</v>
      </c>
      <c r="F14" s="202"/>
      <c r="G14" s="202">
        <f>'11月実績報告書'!AN62</f>
        <v>0</v>
      </c>
      <c r="H14" s="202"/>
      <c r="I14" s="204">
        <v>2000</v>
      </c>
      <c r="J14" s="204"/>
      <c r="K14" s="206">
        <f>IF(N14="","",G14*I14)</f>
        <v>0</v>
      </c>
      <c r="L14" s="207"/>
      <c r="M14" s="207"/>
      <c r="N14" s="210" t="str">
        <f>IF(G14="","","円")</f>
        <v>円</v>
      </c>
    </row>
    <row r="15" spans="2:14" ht="18" customHeight="1">
      <c r="B15" s="200"/>
      <c r="C15" s="201"/>
      <c r="D15" s="201"/>
      <c r="E15" s="203"/>
      <c r="F15" s="203"/>
      <c r="G15" s="203"/>
      <c r="H15" s="203"/>
      <c r="I15" s="205"/>
      <c r="J15" s="205"/>
      <c r="K15" s="208"/>
      <c r="L15" s="209"/>
      <c r="M15" s="209"/>
      <c r="N15" s="211"/>
    </row>
    <row r="16" spans="2:14" ht="18" customHeight="1">
      <c r="B16" s="200" t="s">
        <v>78</v>
      </c>
      <c r="C16" s="201"/>
      <c r="D16" s="201"/>
      <c r="E16" s="203">
        <f>'11月実績報告書'!AO64</f>
        <v>0</v>
      </c>
      <c r="F16" s="203"/>
      <c r="G16" s="203">
        <f>'11月実績報告書'!AO62</f>
        <v>0</v>
      </c>
      <c r="H16" s="203"/>
      <c r="I16" s="205">
        <v>1100</v>
      </c>
      <c r="J16" s="205"/>
      <c r="K16" s="208">
        <f>IF(N16="","",G16*I16)</f>
        <v>0</v>
      </c>
      <c r="L16" s="209"/>
      <c r="M16" s="209"/>
      <c r="N16" s="212" t="str">
        <f>IF(G16="","","円")</f>
        <v>円</v>
      </c>
    </row>
    <row r="17" spans="2:14" ht="18" customHeight="1">
      <c r="B17" s="200"/>
      <c r="C17" s="201"/>
      <c r="D17" s="201"/>
      <c r="E17" s="203"/>
      <c r="F17" s="203"/>
      <c r="G17" s="203"/>
      <c r="H17" s="203"/>
      <c r="I17" s="205"/>
      <c r="J17" s="205"/>
      <c r="K17" s="208"/>
      <c r="L17" s="209"/>
      <c r="M17" s="209"/>
      <c r="N17" s="211"/>
    </row>
    <row r="18" spans="2:14" ht="18" customHeight="1">
      <c r="B18" s="200" t="s">
        <v>44</v>
      </c>
      <c r="C18" s="201"/>
      <c r="D18" s="201"/>
      <c r="E18" s="203">
        <f>'11月実績報告書'!AP64</f>
        <v>0</v>
      </c>
      <c r="F18" s="203"/>
      <c r="G18" s="203">
        <f>'11月実績報告書'!AP62</f>
        <v>0</v>
      </c>
      <c r="H18" s="203"/>
      <c r="I18" s="205">
        <v>1100</v>
      </c>
      <c r="J18" s="205"/>
      <c r="K18" s="208">
        <f>IF(N18="","",G18*I18)</f>
        <v>0</v>
      </c>
      <c r="L18" s="209"/>
      <c r="M18" s="209"/>
      <c r="N18" s="212" t="str">
        <f>IF(G18="","","円")</f>
        <v>円</v>
      </c>
    </row>
    <row r="19" spans="2:14" ht="18" customHeight="1">
      <c r="B19" s="200"/>
      <c r="C19" s="201"/>
      <c r="D19" s="201"/>
      <c r="E19" s="203"/>
      <c r="F19" s="203"/>
      <c r="G19" s="203"/>
      <c r="H19" s="203"/>
      <c r="I19" s="205"/>
      <c r="J19" s="205"/>
      <c r="K19" s="208"/>
      <c r="L19" s="209"/>
      <c r="M19" s="209"/>
      <c r="N19" s="211"/>
    </row>
    <row r="20" spans="2:14" ht="18" customHeight="1">
      <c r="B20" s="200" t="s">
        <v>45</v>
      </c>
      <c r="C20" s="201"/>
      <c r="D20" s="201"/>
      <c r="E20" s="203">
        <f>'11月実績報告書'!AQ64</f>
        <v>0</v>
      </c>
      <c r="F20" s="203"/>
      <c r="G20" s="203">
        <f>'11月実績報告書'!AQ62</f>
        <v>0</v>
      </c>
      <c r="H20" s="203"/>
      <c r="I20" s="225">
        <v>500</v>
      </c>
      <c r="J20" s="225"/>
      <c r="K20" s="208">
        <f>IF(N20="","",G20*I20)</f>
        <v>0</v>
      </c>
      <c r="L20" s="209"/>
      <c r="M20" s="209"/>
      <c r="N20" s="212" t="str">
        <f>IF(G20="","","円")</f>
        <v>円</v>
      </c>
    </row>
    <row r="21" spans="2:14" ht="18" customHeight="1">
      <c r="B21" s="200"/>
      <c r="C21" s="201"/>
      <c r="D21" s="201"/>
      <c r="E21" s="203"/>
      <c r="F21" s="203"/>
      <c r="G21" s="203"/>
      <c r="H21" s="203"/>
      <c r="I21" s="225"/>
      <c r="J21" s="225"/>
      <c r="K21" s="208"/>
      <c r="L21" s="209"/>
      <c r="M21" s="209"/>
      <c r="N21" s="211"/>
    </row>
    <row r="22" spans="2:14" ht="18" customHeight="1">
      <c r="B22" s="213" t="s">
        <v>49</v>
      </c>
      <c r="C22" s="214"/>
      <c r="D22" s="214"/>
      <c r="E22" s="214"/>
      <c r="F22" s="214"/>
      <c r="G22" s="214"/>
      <c r="H22" s="214"/>
      <c r="I22" s="214"/>
      <c r="J22" s="215"/>
      <c r="K22" s="219">
        <f>IF(N22="","",SUM(K14:M21))</f>
        <v>0</v>
      </c>
      <c r="L22" s="220"/>
      <c r="M22" s="220"/>
      <c r="N22" s="223" t="str">
        <f>IF(AND(N14="",N16="",N18="",N20=""),"","円")</f>
        <v>円</v>
      </c>
    </row>
    <row r="23" spans="2:14" ht="18" customHeight="1" thickBot="1">
      <c r="B23" s="216"/>
      <c r="C23" s="217"/>
      <c r="D23" s="217"/>
      <c r="E23" s="217"/>
      <c r="F23" s="217"/>
      <c r="G23" s="217"/>
      <c r="H23" s="217"/>
      <c r="I23" s="217"/>
      <c r="J23" s="218"/>
      <c r="K23" s="221"/>
      <c r="L23" s="222"/>
      <c r="M23" s="222"/>
      <c r="N23" s="224"/>
    </row>
    <row r="24" ht="18" customHeight="1"/>
  </sheetData>
  <sheetProtection password="CC0D" sheet="1"/>
  <mergeCells count="44">
    <mergeCell ref="B22:J23"/>
    <mergeCell ref="K22:M23"/>
    <mergeCell ref="N22:N23"/>
    <mergeCell ref="B20:D21"/>
    <mergeCell ref="E20:F21"/>
    <mergeCell ref="G20:H21"/>
    <mergeCell ref="I20:J21"/>
    <mergeCell ref="K20:M21"/>
    <mergeCell ref="N20:N21"/>
    <mergeCell ref="B18:D19"/>
    <mergeCell ref="E18:F19"/>
    <mergeCell ref="G18:H19"/>
    <mergeCell ref="I18:J19"/>
    <mergeCell ref="K18:M19"/>
    <mergeCell ref="N18:N19"/>
    <mergeCell ref="N14:N15"/>
    <mergeCell ref="B16:D17"/>
    <mergeCell ref="E16:F17"/>
    <mergeCell ref="G16:H17"/>
    <mergeCell ref="I16:J17"/>
    <mergeCell ref="K16:M17"/>
    <mergeCell ref="N16:N17"/>
    <mergeCell ref="B12:D13"/>
    <mergeCell ref="E12:F13"/>
    <mergeCell ref="G12:H13"/>
    <mergeCell ref="I12:J13"/>
    <mergeCell ref="K12:N13"/>
    <mergeCell ref="B14:D15"/>
    <mergeCell ref="E14:F15"/>
    <mergeCell ref="G14:H15"/>
    <mergeCell ref="I14:J15"/>
    <mergeCell ref="K14:M15"/>
    <mergeCell ref="B8:D8"/>
    <mergeCell ref="E8:H8"/>
    <mergeCell ref="I8:L9"/>
    <mergeCell ref="M8:N9"/>
    <mergeCell ref="B9:D9"/>
    <mergeCell ref="E9:H9"/>
    <mergeCell ref="C2:L2"/>
    <mergeCell ref="B6:D6"/>
    <mergeCell ref="E6:H6"/>
    <mergeCell ref="I6:N7"/>
    <mergeCell ref="B7:D7"/>
    <mergeCell ref="E7:H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茨木市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茨木市</cp:lastModifiedBy>
  <cp:lastPrinted>2022-09-01T01:41:23Z</cp:lastPrinted>
  <dcterms:created xsi:type="dcterms:W3CDTF">2012-09-18T07:12:27Z</dcterms:created>
  <dcterms:modified xsi:type="dcterms:W3CDTF">2024-02-05T07:02:47Z</dcterms:modified>
  <cp:category/>
  <cp:version/>
  <cp:contentType/>
  <cp:contentStatus/>
</cp:coreProperties>
</file>