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260" windowHeight="8100" tabRatio="874" activeTab="0"/>
  </bookViews>
  <sheets>
    <sheet name="10月実績報告書" sheetId="1" r:id="rId1"/>
    <sheet name="11月実績報告書 " sheetId="2" r:id="rId2"/>
    <sheet name="12月実績報告書 " sheetId="3" r:id="rId3"/>
    <sheet name="1月実績報告書  " sheetId="4" r:id="rId4"/>
    <sheet name="2月実績報告書 " sheetId="5" r:id="rId5"/>
    <sheet name="3月実績報告書 " sheetId="6" r:id="rId6"/>
    <sheet name="10月内訳書" sheetId="7" r:id="rId7"/>
    <sheet name="11月内訳書" sheetId="8" r:id="rId8"/>
    <sheet name="12月内訳書" sheetId="9" r:id="rId9"/>
    <sheet name="1月内訳書" sheetId="10" r:id="rId10"/>
    <sheet name="2月内訳書 " sheetId="11" r:id="rId11"/>
    <sheet name="3月内訳書" sheetId="12" r:id="rId12"/>
    <sheet name="入力用内訳書（実績報告書26名以上）" sheetId="13" r:id="rId13"/>
    <sheet name="実績報告書記入例" sheetId="14" r:id="rId14"/>
    <sheet name="内訳書記入例（実績報告書2５名以下）" sheetId="15" r:id="rId15"/>
    <sheet name="内訳書記入例（実績報告書26名以上）" sheetId="16" r:id="rId16"/>
  </sheets>
  <definedNames>
    <definedName name="_xlfn.AGGREGATE" hidden="1">#NAME?</definedName>
    <definedName name="_xlnm.Print_Area" localSheetId="0">'10月実績報告書'!$A$1:$AM$38</definedName>
    <definedName name="_xlnm.Print_Area" localSheetId="1">'11月実績報告書 '!$A$1:$AM$38</definedName>
    <definedName name="_xlnm.Print_Area" localSheetId="2">'12月実績報告書 '!$A$1:$AM$38</definedName>
    <definedName name="_xlnm.Print_Area" localSheetId="3">'1月実績報告書  '!$A$1:$AM$38</definedName>
    <definedName name="_xlnm.Print_Area" localSheetId="4">'2月実績報告書 '!$A$1:$AM$38</definedName>
    <definedName name="_xlnm.Print_Area" localSheetId="5">'3月実績報告書 '!$A$1:$AM$38</definedName>
    <definedName name="_xlnm.Print_Area" localSheetId="13">'実績報告書記入例'!$A$1:$AM$38</definedName>
  </definedNames>
  <calcPr fullCalcOnLoad="1"/>
</workbook>
</file>

<file path=xl/sharedStrings.xml><?xml version="1.0" encoding="utf-8"?>
<sst xmlns="http://schemas.openxmlformats.org/spreadsheetml/2006/main" count="665" uniqueCount="87">
  <si>
    <t>受給者証番号</t>
  </si>
  <si>
    <t>氏名</t>
  </si>
  <si>
    <t>　次のとおり報告します。</t>
  </si>
  <si>
    <t>日</t>
  </si>
  <si>
    <t>曜</t>
  </si>
  <si>
    <t>サービス提供年月</t>
  </si>
  <si>
    <t>事業所番号</t>
  </si>
  <si>
    <t>事業所・施設の名称</t>
  </si>
  <si>
    <t>サービスの種類</t>
  </si>
  <si>
    <t>合　　　　計</t>
  </si>
  <si>
    <t>利用日数
①</t>
  </si>
  <si>
    <t>補助対象
要件</t>
  </si>
  <si>
    <t>補助対象額
①×②</t>
  </si>
  <si>
    <t>補助額
（日額）②</t>
  </si>
  <si>
    <t>○補助対象要件</t>
  </si>
  <si>
    <t>単価</t>
  </si>
  <si>
    <t>区分</t>
  </si>
  <si>
    <t>２７１４２００＊＊＊</t>
  </si>
  <si>
    <t>○○○事業所</t>
  </si>
  <si>
    <t>生活介護</t>
  </si>
  <si>
    <t>10000*****</t>
  </si>
  <si>
    <t>11000*****</t>
  </si>
  <si>
    <t>△△　△△</t>
  </si>
  <si>
    <t>□□　□□□</t>
  </si>
  <si>
    <t>○</t>
  </si>
  <si>
    <t>（　　１枚のうちの　１枚目　　）</t>
  </si>
  <si>
    <t>（　　　枚のうちの　　枚目　　）</t>
  </si>
  <si>
    <t>◎◎　◎◎</t>
  </si>
  <si>
    <t>○</t>
  </si>
  <si>
    <t>当月請求額</t>
  </si>
  <si>
    <t>補助対象要件の区分</t>
  </si>
  <si>
    <t>補助金請求額</t>
  </si>
  <si>
    <t>補助金額単価</t>
  </si>
  <si>
    <t>当月対象利用者数</t>
  </si>
  <si>
    <t>合計請求額　　　</t>
  </si>
  <si>
    <t>延べ利用日数</t>
  </si>
  <si>
    <t>110001****</t>
  </si>
  <si>
    <t>２７１４２００＊＊＊</t>
  </si>
  <si>
    <t>○○事業所</t>
  </si>
  <si>
    <t>生活介護</t>
  </si>
  <si>
    <t>100001****</t>
  </si>
  <si>
    <t>▽▽　▽▽</t>
  </si>
  <si>
    <t>茨木市生活介護事業所入浴サービス促進事業実績報告書</t>
  </si>
  <si>
    <t xml:space="preserve"> ・身体障害者手帳1級または2級…「身体」</t>
  </si>
  <si>
    <t xml:space="preserve"> ・療育手帳A…「知的」</t>
  </si>
  <si>
    <t xml:space="preserve"> ・精神障害者保健福祉手帳1級…「精神」</t>
  </si>
  <si>
    <t>身体障害者</t>
  </si>
  <si>
    <t>知的障害者</t>
  </si>
  <si>
    <t>精神障害者</t>
  </si>
  <si>
    <t>茨木市生活介護事業所入浴サービス促進事業　補助金交付内訳書</t>
  </si>
  <si>
    <t>身体</t>
  </si>
  <si>
    <t>精神</t>
  </si>
  <si>
    <t>○</t>
  </si>
  <si>
    <t>知的</t>
  </si>
  <si>
    <t>令和 ○ 年　○　月分</t>
  </si>
  <si>
    <t>木</t>
  </si>
  <si>
    <t>金</t>
  </si>
  <si>
    <t>土</t>
  </si>
  <si>
    <t>月</t>
  </si>
  <si>
    <t>火</t>
  </si>
  <si>
    <t>水</t>
  </si>
  <si>
    <t>身体</t>
  </si>
  <si>
    <t>知的</t>
  </si>
  <si>
    <t>精神</t>
  </si>
  <si>
    <t>金</t>
  </si>
  <si>
    <t>土</t>
  </si>
  <si>
    <t>日</t>
  </si>
  <si>
    <t>月</t>
  </si>
  <si>
    <t>火</t>
  </si>
  <si>
    <t>水</t>
  </si>
  <si>
    <t>木</t>
  </si>
  <si>
    <t>生活介護</t>
  </si>
  <si>
    <t>生活介護</t>
  </si>
  <si>
    <t>身体</t>
  </si>
  <si>
    <t>知的</t>
  </si>
  <si>
    <t>精神</t>
  </si>
  <si>
    <t>延利用日数</t>
  </si>
  <si>
    <t>当月利用者数</t>
  </si>
  <si>
    <t>　　　令和　年　月分</t>
  </si>
  <si>
    <t>月内の日曜～土曜で上限を超えると氏名セルが赤色になります。</t>
  </si>
  <si>
    <t>月跨ぎの週はセルが黄色です。特に注意してください。</t>
  </si>
  <si>
    <t>令和５年10月</t>
  </si>
  <si>
    <t>令和５年11月</t>
  </si>
  <si>
    <t>令和５年12月</t>
  </si>
  <si>
    <t>令和６年１月</t>
  </si>
  <si>
    <t>令和６年２月</t>
  </si>
  <si>
    <t>令和６年３月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</si>
</sst>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,000&quot;円&quot;"/>
    <numFmt numFmtId="179" formatCode="00&quot;円&quot;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30"/>
      <name val="ＭＳ ゴシック"/>
      <family val="3"/>
    </font>
    <font>
      <sz val="9"/>
      <color indexed="10"/>
      <name val="ＭＳ ゴシック"/>
      <family val="3"/>
    </font>
    <font>
      <sz val="8"/>
      <color indexed="23"/>
      <name val="ＭＳ ゴシック"/>
      <family val="3"/>
    </font>
    <font>
      <b/>
      <sz val="11"/>
      <color indexed="10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24"/>
      <color indexed="8"/>
      <name val="ＭＳ Ｐゴシック"/>
      <family val="3"/>
    </font>
    <font>
      <sz val="11"/>
      <color indexed="8"/>
      <name val="Calibri"/>
      <family val="2"/>
    </font>
    <font>
      <b/>
      <u val="single"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10"/>
      <name val="ＭＳ Ｐゴシック"/>
      <family val="3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rgb="FF0070C0"/>
      <name val="ＭＳ ゴシック"/>
      <family val="3"/>
    </font>
    <font>
      <sz val="9"/>
      <color rgb="FFFF0000"/>
      <name val="ＭＳ ゴシック"/>
      <family val="3"/>
    </font>
    <font>
      <sz val="8"/>
      <color rgb="FF7F7F7F"/>
      <name val="ＭＳ ゴシック"/>
      <family val="3"/>
    </font>
    <font>
      <b/>
      <sz val="11"/>
      <color rgb="FFFF0000"/>
      <name val="ＭＳ ゴシック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5" fillId="32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0" xfId="60" applyFont="1" applyAlignment="1">
      <alignment vertical="center" shrinkToFit="1"/>
      <protection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wrapText="1" shrinkToFit="1"/>
      <protection/>
    </xf>
    <xf numFmtId="0" fontId="5" fillId="0" borderId="10" xfId="60" applyFont="1" applyFill="1" applyBorder="1" applyAlignment="1">
      <alignment horizontal="center" vertical="center" wrapText="1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5" fillId="0" borderId="12" xfId="60" applyFont="1" applyBorder="1" applyAlignment="1">
      <alignment horizontal="center" vertical="center" wrapText="1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wrapText="1" shrinkToFit="1"/>
      <protection/>
    </xf>
    <xf numFmtId="0" fontId="5" fillId="0" borderId="11" xfId="60" applyFont="1" applyBorder="1" applyAlignment="1">
      <alignment horizontal="right" vertical="center" shrinkToFit="1"/>
      <protection/>
    </xf>
    <xf numFmtId="0" fontId="5" fillId="0" borderId="10" xfId="60" applyFont="1" applyBorder="1" applyAlignment="1">
      <alignment horizontal="right" vertical="center" shrinkToFit="1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Protection="1">
      <alignment vertical="center"/>
      <protection locked="0"/>
    </xf>
    <xf numFmtId="0" fontId="4" fillId="0" borderId="0" xfId="60" applyFont="1" applyProtection="1">
      <alignment vertical="center"/>
      <protection locked="0"/>
    </xf>
    <xf numFmtId="0" fontId="6" fillId="0" borderId="0" xfId="60" applyFo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6" fillId="0" borderId="10" xfId="60" applyFont="1" applyBorder="1" applyAlignment="1" applyProtection="1">
      <alignment horizontal="left" vertical="center"/>
      <protection locked="0"/>
    </xf>
    <xf numFmtId="0" fontId="6" fillId="0" borderId="10" xfId="60" applyFont="1" applyBorder="1" applyProtection="1">
      <alignment vertical="center"/>
      <protection locked="0"/>
    </xf>
    <xf numFmtId="0" fontId="7" fillId="2" borderId="14" xfId="60" applyFont="1" applyFill="1" applyBorder="1" applyAlignment="1" applyProtection="1">
      <alignment horizontal="center" vertical="center" wrapText="1"/>
      <protection locked="0"/>
    </xf>
    <xf numFmtId="0" fontId="66" fillId="2" borderId="14" xfId="0" applyFont="1" applyFill="1" applyBorder="1" applyAlignment="1" applyProtection="1">
      <alignment horizontal="center" vertical="center"/>
      <protection locked="0"/>
    </xf>
    <xf numFmtId="0" fontId="66" fillId="2" borderId="11" xfId="0" applyFont="1" applyFill="1" applyBorder="1" applyAlignment="1" applyProtection="1">
      <alignment horizontal="center" vertical="center"/>
      <protection locked="0"/>
    </xf>
    <xf numFmtId="0" fontId="66" fillId="2" borderId="15" xfId="0" applyFont="1" applyFill="1" applyBorder="1" applyAlignment="1" applyProtection="1">
      <alignment horizontal="center" vertical="center"/>
      <protection locked="0"/>
    </xf>
    <xf numFmtId="0" fontId="66" fillId="2" borderId="16" xfId="0" applyFont="1" applyFill="1" applyBorder="1" applyAlignment="1" applyProtection="1">
      <alignment horizontal="center" vertical="center"/>
      <protection locked="0"/>
    </xf>
    <xf numFmtId="0" fontId="66" fillId="2" borderId="17" xfId="0" applyFont="1" applyFill="1" applyBorder="1" applyAlignment="1" applyProtection="1">
      <alignment horizontal="center" vertical="center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2" borderId="18" xfId="60" applyFont="1" applyFill="1" applyBorder="1" applyAlignment="1" applyProtection="1">
      <alignment horizontal="center" vertical="center" wrapText="1"/>
      <protection locked="0"/>
    </xf>
    <xf numFmtId="0" fontId="67" fillId="2" borderId="18" xfId="60" applyFont="1" applyFill="1" applyBorder="1" applyAlignment="1" applyProtection="1">
      <alignment horizontal="center" vertical="center" wrapText="1"/>
      <protection locked="0"/>
    </xf>
    <xf numFmtId="0" fontId="68" fillId="2" borderId="18" xfId="60" applyFont="1" applyFill="1" applyBorder="1" applyAlignment="1" applyProtection="1">
      <alignment horizontal="center" vertical="center" wrapText="1"/>
      <protection locked="0"/>
    </xf>
    <xf numFmtId="0" fontId="7" fillId="2" borderId="19" xfId="60" applyFont="1" applyFill="1" applyBorder="1" applyAlignment="1" applyProtection="1">
      <alignment horizontal="center" vertical="center" wrapText="1"/>
      <protection locked="0"/>
    </xf>
    <xf numFmtId="0" fontId="5" fillId="0" borderId="11" xfId="60" applyFont="1" applyBorder="1" applyAlignment="1" applyProtection="1">
      <alignment vertical="center" shrinkToFit="1"/>
      <protection locked="0"/>
    </xf>
    <xf numFmtId="0" fontId="5" fillId="0" borderId="11" xfId="60" applyFont="1" applyFill="1" applyBorder="1" applyAlignment="1" applyProtection="1">
      <alignment horizontal="center" vertical="center" wrapText="1" shrinkToFit="1"/>
      <protection locked="0"/>
    </xf>
    <xf numFmtId="0" fontId="5" fillId="0" borderId="11" xfId="6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60" applyFont="1" applyFill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 applyProtection="1">
      <alignment horizontal="center" vertical="center" shrinkToFit="1"/>
      <protection locked="0"/>
    </xf>
    <xf numFmtId="177" fontId="5" fillId="2" borderId="11" xfId="60" applyNumberFormat="1" applyFont="1" applyFill="1" applyBorder="1" applyAlignment="1" applyProtection="1">
      <alignment vertical="center" shrinkToFit="1"/>
      <protection locked="0"/>
    </xf>
    <xf numFmtId="0" fontId="5" fillId="0" borderId="0" xfId="60" applyFont="1" applyAlignment="1" applyProtection="1">
      <alignment vertical="center" shrinkToFit="1"/>
      <protection locked="0"/>
    </xf>
    <xf numFmtId="0" fontId="5" fillId="0" borderId="10" xfId="60" applyFont="1" applyBorder="1" applyAlignment="1" applyProtection="1">
      <alignment vertical="center" shrinkToFit="1"/>
      <protection locked="0"/>
    </xf>
    <xf numFmtId="0" fontId="5" fillId="0" borderId="13" xfId="60" applyFont="1" applyBorder="1" applyAlignment="1" applyProtection="1">
      <alignment horizontal="center" vertical="center" wrapText="1" shrinkToFit="1"/>
      <protection locked="0"/>
    </xf>
    <xf numFmtId="0" fontId="5" fillId="0" borderId="10" xfId="60" applyFont="1" applyBorder="1" applyAlignment="1" applyProtection="1">
      <alignment horizontal="center" vertical="center" wrapText="1" shrinkToFit="1"/>
      <protection locked="0"/>
    </xf>
    <xf numFmtId="0" fontId="5" fillId="0" borderId="20" xfId="60" applyFont="1" applyBorder="1" applyProtection="1">
      <alignment vertical="center"/>
      <protection locked="0"/>
    </xf>
    <xf numFmtId="0" fontId="5" fillId="0" borderId="21" xfId="60" applyFont="1" applyBorder="1" applyProtection="1">
      <alignment vertical="center"/>
      <protection locked="0"/>
    </xf>
    <xf numFmtId="0" fontId="5" fillId="0" borderId="21" xfId="60" applyFont="1" applyFill="1" applyBorder="1" applyAlignment="1" applyProtection="1">
      <alignment horizontal="center" vertical="center"/>
      <protection locked="0"/>
    </xf>
    <xf numFmtId="177" fontId="5" fillId="0" borderId="21" xfId="60" applyNumberFormat="1" applyFont="1" applyBorder="1" applyProtection="1">
      <alignment vertical="center"/>
      <protection locked="0"/>
    </xf>
    <xf numFmtId="0" fontId="5" fillId="33" borderId="10" xfId="60" applyFont="1" applyFill="1" applyBorder="1" applyAlignment="1" applyProtection="1">
      <alignment vertical="center" shrinkToFit="1"/>
      <protection/>
    </xf>
    <xf numFmtId="0" fontId="5" fillId="2" borderId="22" xfId="60" applyFont="1" applyFill="1" applyBorder="1" applyAlignment="1" applyProtection="1">
      <alignment vertical="center" shrinkToFit="1"/>
      <protection/>
    </xf>
    <xf numFmtId="177" fontId="5" fillId="2" borderId="11" xfId="60" applyNumberFormat="1" applyFont="1" applyFill="1" applyBorder="1" applyAlignment="1" applyProtection="1">
      <alignment vertical="center" shrinkToFit="1"/>
      <protection/>
    </xf>
    <xf numFmtId="177" fontId="5" fillId="2" borderId="10" xfId="60" applyNumberFormat="1" applyFont="1" applyFill="1" applyBorder="1" applyProtection="1">
      <alignment vertical="center"/>
      <protection/>
    </xf>
    <xf numFmtId="0" fontId="5" fillId="6" borderId="11" xfId="60" applyFont="1" applyFill="1" applyBorder="1" applyAlignment="1">
      <alignment vertical="center" shrinkToFit="1"/>
      <protection/>
    </xf>
    <xf numFmtId="0" fontId="5" fillId="6" borderId="10" xfId="60" applyFont="1" applyFill="1" applyBorder="1" applyAlignment="1">
      <alignment vertical="center" shrinkToFit="1"/>
      <protection/>
    </xf>
    <xf numFmtId="0" fontId="5" fillId="6" borderId="20" xfId="60" applyFont="1" applyFill="1" applyBorder="1">
      <alignment vertical="center"/>
      <protection/>
    </xf>
    <xf numFmtId="0" fontId="5" fillId="6" borderId="21" xfId="60" applyFont="1" applyFill="1" applyBorder="1">
      <alignment vertical="center"/>
      <protection/>
    </xf>
    <xf numFmtId="0" fontId="5" fillId="6" borderId="21" xfId="60" applyFont="1" applyFill="1" applyBorder="1" applyAlignment="1">
      <alignment horizontal="center" vertical="center"/>
      <protection/>
    </xf>
    <xf numFmtId="177" fontId="5" fillId="6" borderId="21" xfId="60" applyNumberFormat="1" applyFont="1" applyFill="1" applyBorder="1">
      <alignment vertical="center"/>
      <protection/>
    </xf>
    <xf numFmtId="177" fontId="5" fillId="6" borderId="10" xfId="60" applyNumberFormat="1" applyFont="1" applyFill="1" applyBorder="1">
      <alignment vertical="center"/>
      <protection/>
    </xf>
    <xf numFmtId="0" fontId="7" fillId="6" borderId="23" xfId="60" applyFont="1" applyFill="1" applyBorder="1" applyAlignment="1">
      <alignment horizontal="center" vertical="center" wrapText="1"/>
      <protection/>
    </xf>
    <xf numFmtId="0" fontId="66" fillId="6" borderId="12" xfId="0" applyFont="1" applyFill="1" applyBorder="1" applyAlignment="1">
      <alignment horizontal="center" vertical="center"/>
    </xf>
    <xf numFmtId="0" fontId="66" fillId="6" borderId="11" xfId="0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6" borderId="16" xfId="0" applyFont="1" applyFill="1" applyBorder="1" applyAlignment="1">
      <alignment horizontal="center" vertical="center"/>
    </xf>
    <xf numFmtId="0" fontId="7" fillId="6" borderId="24" xfId="60" applyFont="1" applyFill="1" applyBorder="1" applyAlignment="1">
      <alignment horizontal="center" vertical="center" wrapText="1"/>
      <protection/>
    </xf>
    <xf numFmtId="0" fontId="7" fillId="6" borderId="18" xfId="60" applyFont="1" applyFill="1" applyBorder="1" applyAlignment="1" applyProtection="1">
      <alignment horizontal="center" vertical="center" wrapText="1"/>
      <protection locked="0"/>
    </xf>
    <xf numFmtId="0" fontId="67" fillId="6" borderId="18" xfId="60" applyFont="1" applyFill="1" applyBorder="1" applyAlignment="1" applyProtection="1">
      <alignment horizontal="center" vertical="center" wrapText="1"/>
      <protection locked="0"/>
    </xf>
    <xf numFmtId="0" fontId="68" fillId="6" borderId="18" xfId="60" applyFont="1" applyFill="1" applyBorder="1" applyAlignment="1" applyProtection="1">
      <alignment horizontal="center" vertical="center" wrapText="1"/>
      <protection locked="0"/>
    </xf>
    <xf numFmtId="0" fontId="5" fillId="6" borderId="25" xfId="60" applyFont="1" applyFill="1" applyBorder="1" applyAlignment="1">
      <alignment vertical="center" shrinkToFit="1"/>
      <protection/>
    </xf>
    <xf numFmtId="0" fontId="5" fillId="6" borderId="22" xfId="60" applyFont="1" applyFill="1" applyBorder="1" applyAlignment="1">
      <alignment vertical="center" shrinkToFit="1"/>
      <protection/>
    </xf>
    <xf numFmtId="177" fontId="5" fillId="6" borderId="11" xfId="60" applyNumberFormat="1" applyFont="1" applyFill="1" applyBorder="1" applyAlignment="1">
      <alignment vertical="center" shrinkToFit="1"/>
      <protection/>
    </xf>
    <xf numFmtId="0" fontId="63" fillId="0" borderId="11" xfId="56" applyFill="1" applyBorder="1" applyAlignment="1" applyProtection="1">
      <alignment horizontal="center" vertical="center" wrapText="1" shrinkToFit="1"/>
      <protection locked="0"/>
    </xf>
    <xf numFmtId="0" fontId="63" fillId="0" borderId="10" xfId="56" applyFill="1" applyBorder="1" applyAlignment="1" applyProtection="1">
      <alignment horizontal="center" vertical="center" wrapText="1" shrinkToFit="1"/>
      <protection locked="0"/>
    </xf>
    <xf numFmtId="0" fontId="7" fillId="2" borderId="14" xfId="60" applyFont="1" applyFill="1" applyBorder="1" applyAlignment="1" applyProtection="1">
      <alignment horizontal="center" vertical="center" wrapText="1"/>
      <protection locked="0"/>
    </xf>
    <xf numFmtId="0" fontId="7" fillId="2" borderId="18" xfId="60" applyFont="1" applyFill="1" applyBorder="1" applyAlignment="1" applyProtection="1">
      <alignment horizontal="center" vertical="center" wrapText="1"/>
      <protection locked="0"/>
    </xf>
    <xf numFmtId="0" fontId="5" fillId="0" borderId="26" xfId="60" applyFont="1" applyFill="1" applyBorder="1" applyAlignment="1" applyProtection="1">
      <alignment horizontal="center" vertical="center" wrapText="1" shrinkToFit="1"/>
      <protection locked="0"/>
    </xf>
    <xf numFmtId="0" fontId="5" fillId="0" borderId="11" xfId="60" applyNumberFormat="1" applyFont="1" applyFill="1" applyBorder="1" applyAlignment="1">
      <alignment horizontal="center" vertical="center" wrapText="1" shrinkToFit="1"/>
      <protection/>
    </xf>
    <xf numFmtId="0" fontId="9" fillId="0" borderId="11" xfId="60" applyNumberFormat="1" applyFont="1" applyFill="1" applyBorder="1" applyAlignment="1">
      <alignment horizontal="center" vertical="center" wrapText="1" shrinkToFit="1"/>
      <protection/>
    </xf>
    <xf numFmtId="0" fontId="9" fillId="0" borderId="11" xfId="60" applyFont="1" applyFill="1" applyBorder="1" applyAlignment="1">
      <alignment horizontal="center" vertical="center" wrapText="1" shrinkToFit="1"/>
      <protection/>
    </xf>
    <xf numFmtId="0" fontId="7" fillId="0" borderId="0" xfId="60" applyFont="1" applyAlignment="1" applyProtection="1">
      <alignment horizontal="center" vertical="center" wrapText="1"/>
      <protection/>
    </xf>
    <xf numFmtId="0" fontId="4" fillId="0" borderId="0" xfId="60" applyFont="1" applyProtection="1">
      <alignment vertical="center"/>
      <protection/>
    </xf>
    <xf numFmtId="0" fontId="7" fillId="0" borderId="10" xfId="60" applyFont="1" applyBorder="1" applyAlignment="1" applyProtection="1">
      <alignment horizontal="center" vertical="center" wrapText="1"/>
      <protection/>
    </xf>
    <xf numFmtId="0" fontId="5" fillId="0" borderId="0" xfId="60" applyFont="1" applyAlignment="1" applyProtection="1">
      <alignment vertical="center" shrinkToFit="1"/>
      <protection/>
    </xf>
    <xf numFmtId="0" fontId="5" fillId="0" borderId="10" xfId="60" applyFont="1" applyBorder="1" applyAlignment="1" applyProtection="1">
      <alignment vertical="center" shrinkToFit="1"/>
      <protection/>
    </xf>
    <xf numFmtId="0" fontId="5" fillId="0" borderId="0" xfId="60" applyFont="1" applyProtection="1">
      <alignment vertical="center"/>
      <protection/>
    </xf>
    <xf numFmtId="0" fontId="4" fillId="0" borderId="10" xfId="60" applyFont="1" applyBorder="1" applyAlignment="1" applyProtection="1">
      <alignment horizontal="center" vertical="center"/>
      <protection/>
    </xf>
    <xf numFmtId="0" fontId="6" fillId="0" borderId="10" xfId="60" applyFont="1" applyBorder="1" applyAlignment="1" applyProtection="1">
      <alignment horizontal="left" vertical="center"/>
      <protection/>
    </xf>
    <xf numFmtId="0" fontId="6" fillId="0" borderId="10" xfId="60" applyFont="1" applyBorder="1" applyProtection="1">
      <alignment vertical="center"/>
      <protection/>
    </xf>
    <xf numFmtId="0" fontId="8" fillId="0" borderId="0" xfId="60" applyFont="1" applyAlignment="1" applyProtection="1">
      <alignment horizontal="center" vertical="center"/>
      <protection locked="0"/>
    </xf>
    <xf numFmtId="0" fontId="7" fillId="2" borderId="18" xfId="60" applyFont="1" applyFill="1" applyBorder="1" applyAlignment="1" applyProtection="1">
      <alignment horizontal="center" vertical="center" wrapText="1"/>
      <protection locked="0"/>
    </xf>
    <xf numFmtId="0" fontId="69" fillId="0" borderId="12" xfId="56" applyFont="1" applyFill="1" applyBorder="1" applyAlignment="1" applyProtection="1">
      <alignment horizontal="center" vertical="center" wrapText="1" shrinkToFit="1"/>
      <protection locked="0"/>
    </xf>
    <xf numFmtId="0" fontId="69" fillId="0" borderId="10" xfId="56" applyFont="1" applyFill="1" applyBorder="1" applyAlignment="1" applyProtection="1">
      <alignment horizontal="center" vertical="center" wrapText="1" shrinkToFit="1"/>
      <protection locked="0"/>
    </xf>
    <xf numFmtId="0" fontId="69" fillId="0" borderId="11" xfId="56" applyFont="1" applyFill="1" applyBorder="1" applyAlignment="1" applyProtection="1">
      <alignment horizontal="center" vertical="center" wrapText="1" shrinkToFit="1"/>
      <protection locked="0"/>
    </xf>
    <xf numFmtId="0" fontId="7" fillId="2" borderId="0" xfId="60" applyFont="1" applyFill="1" applyBorder="1" applyAlignment="1" applyProtection="1">
      <alignment horizontal="center" vertical="center" wrapText="1"/>
      <protection locked="0"/>
    </xf>
    <xf numFmtId="177" fontId="5" fillId="2" borderId="0" xfId="60" applyNumberFormat="1" applyFont="1" applyFill="1" applyBorder="1" applyProtection="1">
      <alignment vertical="center"/>
      <protection/>
    </xf>
    <xf numFmtId="0" fontId="5" fillId="0" borderId="0" xfId="60" applyFont="1" applyBorder="1" applyAlignment="1" applyProtection="1">
      <alignment horizontal="center" vertical="center"/>
      <protection locked="0"/>
    </xf>
    <xf numFmtId="0" fontId="7" fillId="2" borderId="27" xfId="60" applyFont="1" applyFill="1" applyBorder="1" applyAlignment="1" applyProtection="1">
      <alignment horizontal="center" vertical="center" wrapText="1"/>
      <protection locked="0"/>
    </xf>
    <xf numFmtId="0" fontId="67" fillId="2" borderId="27" xfId="60" applyFont="1" applyFill="1" applyBorder="1" applyAlignment="1" applyProtection="1">
      <alignment horizontal="center" vertical="center" wrapText="1"/>
      <protection locked="0"/>
    </xf>
    <xf numFmtId="0" fontId="68" fillId="2" borderId="27" xfId="60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 applyProtection="1">
      <alignment horizontal="center" vertical="center" wrapText="1" shrinkToFit="1"/>
      <protection locked="0"/>
    </xf>
    <xf numFmtId="0" fontId="5" fillId="0" borderId="10" xfId="60" applyFont="1" applyFill="1" applyBorder="1" applyAlignment="1" applyProtection="1">
      <alignment horizontal="center" vertical="center" shrinkToFit="1"/>
      <protection locked="0"/>
    </xf>
    <xf numFmtId="0" fontId="7" fillId="2" borderId="18" xfId="60" applyFont="1" applyFill="1" applyBorder="1" applyAlignment="1" applyProtection="1">
      <alignment horizontal="center" vertical="center" wrapText="1"/>
      <protection locked="0"/>
    </xf>
    <xf numFmtId="0" fontId="4" fillId="0" borderId="0" xfId="60" applyFont="1" applyAlignment="1" applyProtection="1">
      <alignment vertical="center"/>
      <protection locked="0"/>
    </xf>
    <xf numFmtId="0" fontId="5" fillId="0" borderId="14" xfId="60" applyFont="1" applyBorder="1" applyAlignment="1" applyProtection="1">
      <alignment horizontal="center" vertical="center" shrinkToFit="1"/>
      <protection locked="0"/>
    </xf>
    <xf numFmtId="0" fontId="5" fillId="0" borderId="10" xfId="60" applyFont="1" applyBorder="1" applyAlignment="1" applyProtection="1">
      <alignment horizontal="center" vertical="center" shrinkToFit="1"/>
      <protection locked="0"/>
    </xf>
    <xf numFmtId="0" fontId="5" fillId="0" borderId="13" xfId="60" applyFont="1" applyFill="1" applyBorder="1" applyAlignment="1" applyProtection="1">
      <alignment horizontal="center" vertical="center" wrapText="1" shrinkToFit="1"/>
      <protection locked="0"/>
    </xf>
    <xf numFmtId="0" fontId="5" fillId="0" borderId="28" xfId="60" applyFont="1" applyFill="1" applyBorder="1" applyAlignment="1" applyProtection="1">
      <alignment horizontal="center" vertical="center" shrinkToFit="1"/>
      <protection locked="0"/>
    </xf>
    <xf numFmtId="0" fontId="5" fillId="0" borderId="21" xfId="60" applyFont="1" applyFill="1" applyBorder="1" applyAlignment="1" applyProtection="1">
      <alignment horizontal="center" vertical="center" shrinkToFit="1"/>
      <protection locked="0"/>
    </xf>
    <xf numFmtId="0" fontId="5" fillId="0" borderId="26" xfId="60" applyFont="1" applyFill="1" applyBorder="1" applyAlignment="1" applyProtection="1">
      <alignment horizontal="center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shrinkToFit="1"/>
      <protection locked="0"/>
    </xf>
    <xf numFmtId="0" fontId="5" fillId="34" borderId="14" xfId="60" applyFont="1" applyFill="1" applyBorder="1" applyAlignment="1" applyProtection="1">
      <alignment horizontal="center" vertical="center" shrinkToFit="1"/>
      <protection locked="0"/>
    </xf>
    <xf numFmtId="0" fontId="5" fillId="34" borderId="10" xfId="60" applyFont="1" applyFill="1" applyBorder="1" applyAlignment="1" applyProtection="1">
      <alignment horizontal="center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 shrinkToFit="1"/>
      <protection locked="0"/>
    </xf>
    <xf numFmtId="0" fontId="69" fillId="34" borderId="12" xfId="56" applyFont="1" applyFill="1" applyBorder="1" applyAlignment="1" applyProtection="1">
      <alignment horizontal="center" vertical="center" wrapText="1" shrinkToFit="1"/>
      <protection locked="0"/>
    </xf>
    <xf numFmtId="0" fontId="69" fillId="34" borderId="10" xfId="56" applyFont="1" applyFill="1" applyBorder="1" applyAlignment="1" applyProtection="1">
      <alignment horizontal="center" vertical="center" wrapText="1" shrinkToFit="1"/>
      <protection locked="0"/>
    </xf>
    <xf numFmtId="0" fontId="5" fillId="34" borderId="13" xfId="60" applyFont="1" applyFill="1" applyBorder="1" applyAlignment="1" applyProtection="1">
      <alignment horizontal="center" vertical="center" wrapText="1" shrinkToFit="1"/>
      <protection locked="0"/>
    </xf>
    <xf numFmtId="0" fontId="5" fillId="34" borderId="10" xfId="60" applyFont="1" applyFill="1" applyBorder="1" applyAlignment="1" applyProtection="1">
      <alignment horizontal="center" vertical="center" wrapText="1" shrinkToFit="1"/>
      <protection locked="0"/>
    </xf>
    <xf numFmtId="0" fontId="69" fillId="34" borderId="11" xfId="56" applyFont="1" applyFill="1" applyBorder="1" applyAlignment="1" applyProtection="1">
      <alignment horizontal="center" vertical="center" wrapText="1" shrinkToFit="1"/>
      <protection locked="0"/>
    </xf>
    <xf numFmtId="0" fontId="5" fillId="34" borderId="11" xfId="6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29" xfId="60" applyFont="1" applyBorder="1" applyAlignment="1" applyProtection="1">
      <alignment horizontal="center" vertical="center"/>
      <protection locked="0"/>
    </xf>
    <xf numFmtId="0" fontId="70" fillId="0" borderId="30" xfId="60" applyFont="1" applyBorder="1" applyAlignment="1" applyProtection="1">
      <alignment horizontal="center" vertical="center"/>
      <protection locked="0"/>
    </xf>
    <xf numFmtId="0" fontId="70" fillId="0" borderId="31" xfId="60" applyFont="1" applyBorder="1" applyAlignment="1" applyProtection="1">
      <alignment horizontal="center" vertical="center"/>
      <protection locked="0"/>
    </xf>
    <xf numFmtId="0" fontId="10" fillId="34" borderId="32" xfId="60" applyFont="1" applyFill="1" applyBorder="1" applyAlignment="1" applyProtection="1">
      <alignment horizontal="center" vertical="center"/>
      <protection locked="0"/>
    </xf>
    <xf numFmtId="0" fontId="10" fillId="34" borderId="0" xfId="60" applyFont="1" applyFill="1" applyBorder="1" applyAlignment="1" applyProtection="1">
      <alignment horizontal="center" vertical="center"/>
      <protection locked="0"/>
    </xf>
    <xf numFmtId="0" fontId="10" fillId="34" borderId="33" xfId="60" applyFont="1" applyFill="1" applyBorder="1" applyAlignment="1" applyProtection="1">
      <alignment horizontal="center" vertical="center"/>
      <protection locked="0"/>
    </xf>
    <xf numFmtId="0" fontId="10" fillId="34" borderId="34" xfId="60" applyFont="1" applyFill="1" applyBorder="1" applyAlignment="1" applyProtection="1">
      <alignment horizontal="center" vertical="center"/>
      <protection locked="0"/>
    </xf>
    <xf numFmtId="0" fontId="10" fillId="34" borderId="35" xfId="60" applyFont="1" applyFill="1" applyBorder="1" applyAlignment="1" applyProtection="1">
      <alignment horizontal="center" vertical="center"/>
      <protection locked="0"/>
    </xf>
    <xf numFmtId="0" fontId="10" fillId="34" borderId="36" xfId="60" applyFont="1" applyFill="1" applyBorder="1" applyAlignment="1" applyProtection="1">
      <alignment horizontal="center" vertical="center"/>
      <protection locked="0"/>
    </xf>
    <xf numFmtId="0" fontId="5" fillId="0" borderId="37" xfId="60" applyFont="1" applyBorder="1" applyAlignment="1" applyProtection="1">
      <alignment horizontal="center" vertical="center"/>
      <protection locked="0"/>
    </xf>
    <xf numFmtId="0" fontId="5" fillId="0" borderId="22" xfId="60" applyFont="1" applyBorder="1" applyAlignment="1" applyProtection="1">
      <alignment horizontal="center" vertical="center" shrinkToFit="1"/>
      <protection locked="0"/>
    </xf>
    <xf numFmtId="0" fontId="5" fillId="0" borderId="38" xfId="60" applyFont="1" applyBorder="1" applyAlignment="1" applyProtection="1">
      <alignment horizontal="center" vertical="center" shrinkToFit="1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7" fillId="0" borderId="39" xfId="60" applyFont="1" applyBorder="1" applyAlignment="1" applyProtection="1">
      <alignment horizontal="center" vertical="center" wrapText="1"/>
      <protection locked="0"/>
    </xf>
    <xf numFmtId="0" fontId="7" fillId="0" borderId="40" xfId="60" applyFont="1" applyBorder="1" applyAlignment="1" applyProtection="1">
      <alignment horizontal="center" vertical="center" wrapText="1"/>
      <protection locked="0"/>
    </xf>
    <xf numFmtId="0" fontId="7" fillId="2" borderId="16" xfId="60" applyFont="1" applyFill="1" applyBorder="1" applyAlignment="1" applyProtection="1">
      <alignment horizontal="center" vertical="center" shrinkToFit="1"/>
      <protection locked="0"/>
    </xf>
    <xf numFmtId="0" fontId="7" fillId="2" borderId="41" xfId="60" applyFont="1" applyFill="1" applyBorder="1" applyAlignment="1" applyProtection="1">
      <alignment horizontal="center" vertical="center" shrinkToFit="1"/>
      <protection locked="0"/>
    </xf>
    <xf numFmtId="0" fontId="7" fillId="2" borderId="14" xfId="60" applyFont="1" applyFill="1" applyBorder="1" applyAlignment="1" applyProtection="1">
      <alignment horizontal="center" vertical="center" wrapText="1"/>
      <protection locked="0"/>
    </xf>
    <xf numFmtId="0" fontId="7" fillId="2" borderId="18" xfId="60" applyFont="1" applyFill="1" applyBorder="1" applyAlignment="1" applyProtection="1">
      <alignment horizontal="center" vertical="center" wrapText="1"/>
      <protection locked="0"/>
    </xf>
    <xf numFmtId="0" fontId="4" fillId="0" borderId="42" xfId="60" applyFont="1" applyBorder="1" applyAlignment="1" applyProtection="1">
      <alignment horizontal="distributed" vertical="center"/>
      <protection locked="0"/>
    </xf>
    <xf numFmtId="0" fontId="4" fillId="0" borderId="14" xfId="60" applyFont="1" applyBorder="1" applyAlignment="1" applyProtection="1">
      <alignment horizontal="distributed" vertical="center"/>
      <protection locked="0"/>
    </xf>
    <xf numFmtId="0" fontId="4" fillId="0" borderId="43" xfId="60" applyFont="1" applyBorder="1" applyAlignment="1" applyProtection="1">
      <alignment horizontal="distributed" vertical="center"/>
      <protection locked="0"/>
    </xf>
    <xf numFmtId="0" fontId="4" fillId="0" borderId="44" xfId="60" applyFont="1" applyBorder="1" applyAlignment="1" applyProtection="1">
      <alignment horizontal="distributed" vertical="center"/>
      <protection locked="0"/>
    </xf>
    <xf numFmtId="0" fontId="4" fillId="0" borderId="10" xfId="60" applyFont="1" applyBorder="1" applyAlignment="1" applyProtection="1">
      <alignment horizontal="distributed" vertical="center"/>
      <protection locked="0"/>
    </xf>
    <xf numFmtId="0" fontId="4" fillId="0" borderId="22" xfId="60" applyFont="1" applyBorder="1" applyAlignment="1" applyProtection="1">
      <alignment horizontal="distributed" vertical="center"/>
      <protection locked="0"/>
    </xf>
    <xf numFmtId="0" fontId="4" fillId="0" borderId="45" xfId="60" applyFont="1" applyBorder="1" applyAlignment="1" applyProtection="1">
      <alignment horizontal="distributed" vertical="center"/>
      <protection locked="0"/>
    </xf>
    <xf numFmtId="0" fontId="4" fillId="0" borderId="27" xfId="60" applyFont="1" applyBorder="1" applyAlignment="1" applyProtection="1">
      <alignment horizontal="distributed" vertical="center"/>
      <protection locked="0"/>
    </xf>
    <xf numFmtId="0" fontId="4" fillId="0" borderId="46" xfId="60" applyFont="1" applyBorder="1" applyAlignment="1" applyProtection="1">
      <alignment horizontal="distributed" vertical="center"/>
      <protection locked="0"/>
    </xf>
    <xf numFmtId="0" fontId="5" fillId="0" borderId="25" xfId="60" applyFont="1" applyBorder="1" applyAlignment="1" applyProtection="1">
      <alignment horizontal="center" vertical="center" shrinkToFit="1"/>
      <protection locked="0"/>
    </xf>
    <xf numFmtId="0" fontId="5" fillId="0" borderId="47" xfId="60" applyFont="1" applyBorder="1" applyAlignment="1" applyProtection="1">
      <alignment horizontal="center" vertical="center" shrinkToFit="1"/>
      <protection locked="0"/>
    </xf>
    <xf numFmtId="0" fontId="4" fillId="2" borderId="48" xfId="60" applyFont="1" applyFill="1" applyBorder="1" applyAlignment="1" applyProtection="1">
      <alignment horizontal="center" vertical="center"/>
      <protection locked="0"/>
    </xf>
    <xf numFmtId="0" fontId="4" fillId="2" borderId="49" xfId="60" applyFont="1" applyFill="1" applyBorder="1" applyAlignment="1" applyProtection="1">
      <alignment horizontal="center" vertical="center"/>
      <protection locked="0"/>
    </xf>
    <xf numFmtId="0" fontId="4" fillId="2" borderId="50" xfId="60" applyFont="1" applyFill="1" applyBorder="1" applyAlignment="1" applyProtection="1">
      <alignment horizontal="center" vertical="center"/>
      <protection locked="0"/>
    </xf>
    <xf numFmtId="0" fontId="66" fillId="2" borderId="51" xfId="0" applyFont="1" applyFill="1" applyBorder="1" applyAlignment="1" applyProtection="1">
      <alignment horizontal="center" vertical="center" wrapText="1"/>
      <protection locked="0"/>
    </xf>
    <xf numFmtId="0" fontId="66" fillId="2" borderId="52" xfId="0" applyFont="1" applyFill="1" applyBorder="1" applyAlignment="1" applyProtection="1">
      <alignment horizontal="center" vertical="center"/>
      <protection locked="0"/>
    </xf>
    <xf numFmtId="0" fontId="7" fillId="2" borderId="53" xfId="60" applyFont="1" applyFill="1" applyBorder="1" applyAlignment="1" applyProtection="1">
      <alignment horizontal="center" vertical="center" wrapText="1"/>
      <protection locked="0"/>
    </xf>
    <xf numFmtId="0" fontId="7" fillId="2" borderId="54" xfId="60" applyFont="1" applyFill="1" applyBorder="1" applyAlignment="1" applyProtection="1">
      <alignment horizontal="center" vertical="center" wrapText="1"/>
      <protection locked="0"/>
    </xf>
    <xf numFmtId="0" fontId="5" fillId="0" borderId="22" xfId="60" applyFont="1" applyBorder="1" applyAlignment="1" applyProtection="1">
      <alignment horizontal="center" vertical="center"/>
      <protection locked="0"/>
    </xf>
    <xf numFmtId="0" fontId="5" fillId="0" borderId="38" xfId="60" applyFont="1" applyBorder="1" applyAlignment="1" applyProtection="1">
      <alignment horizontal="center" vertical="center"/>
      <protection locked="0"/>
    </xf>
    <xf numFmtId="0" fontId="5" fillId="0" borderId="55" xfId="60" applyFont="1" applyBorder="1" applyAlignment="1" applyProtection="1">
      <alignment horizontal="center" vertical="center"/>
      <protection locked="0"/>
    </xf>
    <xf numFmtId="0" fontId="4" fillId="0" borderId="44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56" xfId="60" applyFont="1" applyBorder="1" applyAlignment="1" applyProtection="1">
      <alignment horizontal="center" vertical="center"/>
      <protection locked="0"/>
    </xf>
    <xf numFmtId="0" fontId="4" fillId="0" borderId="57" xfId="60" applyFont="1" applyBorder="1" applyAlignment="1" applyProtection="1">
      <alignment horizontal="center"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58" xfId="60" applyFont="1" applyBorder="1" applyAlignment="1" applyProtection="1">
      <alignment horizontal="center" vertical="center"/>
      <protection locked="0"/>
    </xf>
    <xf numFmtId="0" fontId="7" fillId="2" borderId="58" xfId="60" applyFont="1" applyFill="1" applyBorder="1" applyAlignment="1" applyProtection="1">
      <alignment horizontal="center" vertical="center" wrapText="1"/>
      <protection locked="0"/>
    </xf>
    <xf numFmtId="0" fontId="0" fillId="33" borderId="59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3" borderId="60" xfId="0" applyFill="1" applyBorder="1" applyAlignment="1">
      <alignment horizontal="right" vertical="center"/>
    </xf>
    <xf numFmtId="0" fontId="0" fillId="33" borderId="61" xfId="0" applyFill="1" applyBorder="1" applyAlignment="1">
      <alignment horizontal="right" vertical="center"/>
    </xf>
    <xf numFmtId="0" fontId="0" fillId="33" borderId="62" xfId="0" applyFill="1" applyBorder="1" applyAlignment="1">
      <alignment horizontal="right" vertical="center"/>
    </xf>
    <xf numFmtId="0" fontId="0" fillId="33" borderId="63" xfId="0" applyFill="1" applyBorder="1" applyAlignment="1">
      <alignment horizontal="right" vertical="center"/>
    </xf>
    <xf numFmtId="177" fontId="71" fillId="33" borderId="46" xfId="0" applyNumberFormat="1" applyFont="1" applyFill="1" applyBorder="1" applyAlignment="1">
      <alignment vertical="center"/>
    </xf>
    <xf numFmtId="177" fontId="71" fillId="33" borderId="37" xfId="0" applyNumberFormat="1" applyFont="1" applyFill="1" applyBorder="1" applyAlignment="1">
      <alignment vertical="center"/>
    </xf>
    <xf numFmtId="177" fontId="71" fillId="33" borderId="52" xfId="0" applyNumberFormat="1" applyFont="1" applyFill="1" applyBorder="1" applyAlignment="1">
      <alignment vertical="center"/>
    </xf>
    <xf numFmtId="177" fontId="71" fillId="33" borderId="62" xfId="0" applyNumberFormat="1" applyFont="1" applyFill="1" applyBorder="1" applyAlignment="1">
      <alignment vertical="center"/>
    </xf>
    <xf numFmtId="178" fontId="71" fillId="33" borderId="64" xfId="0" applyNumberFormat="1" applyFont="1" applyFill="1" applyBorder="1" applyAlignment="1">
      <alignment horizontal="center" vertical="center"/>
    </xf>
    <xf numFmtId="178" fontId="71" fillId="33" borderId="65" xfId="0" applyNumberFormat="1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0" fontId="71" fillId="0" borderId="69" xfId="0" applyFont="1" applyBorder="1" applyAlignment="1">
      <alignment horizontal="center" vertical="center"/>
    </xf>
    <xf numFmtId="0" fontId="71" fillId="0" borderId="70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179" fontId="71" fillId="33" borderId="46" xfId="0" applyNumberFormat="1" applyFont="1" applyFill="1" applyBorder="1" applyAlignment="1">
      <alignment horizontal="center" vertical="center"/>
    </xf>
    <xf numFmtId="179" fontId="71" fillId="33" borderId="60" xfId="0" applyNumberFormat="1" applyFont="1" applyFill="1" applyBorder="1" applyAlignment="1">
      <alignment horizontal="center" vertical="center"/>
    </xf>
    <xf numFmtId="179" fontId="71" fillId="33" borderId="25" xfId="0" applyNumberFormat="1" applyFont="1" applyFill="1" applyBorder="1" applyAlignment="1">
      <alignment horizontal="center" vertical="center"/>
    </xf>
    <xf numFmtId="179" fontId="71" fillId="33" borderId="67" xfId="0" applyNumberFormat="1" applyFont="1" applyFill="1" applyBorder="1" applyAlignment="1">
      <alignment horizontal="center" vertical="center"/>
    </xf>
    <xf numFmtId="177" fontId="71" fillId="33" borderId="25" xfId="0" applyNumberFormat="1" applyFont="1" applyFill="1" applyBorder="1" applyAlignment="1">
      <alignment vertical="center"/>
    </xf>
    <xf numFmtId="177" fontId="71" fillId="33" borderId="47" xfId="0" applyNumberFormat="1" applyFont="1" applyFill="1" applyBorder="1" applyAlignment="1">
      <alignment vertical="center"/>
    </xf>
    <xf numFmtId="0" fontId="71" fillId="33" borderId="64" xfId="0" applyFont="1" applyFill="1" applyBorder="1" applyAlignment="1">
      <alignment horizontal="center" vertical="center"/>
    </xf>
    <xf numFmtId="0" fontId="71" fillId="33" borderId="72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178" fontId="71" fillId="33" borderId="11" xfId="0" applyNumberFormat="1" applyFont="1" applyFill="1" applyBorder="1" applyAlignment="1">
      <alignment horizontal="center" vertical="center"/>
    </xf>
    <xf numFmtId="178" fontId="71" fillId="33" borderId="10" xfId="0" applyNumberFormat="1" applyFont="1" applyFill="1" applyBorder="1" applyAlignment="1">
      <alignment horizontal="center" vertical="center"/>
    </xf>
    <xf numFmtId="177" fontId="71" fillId="33" borderId="22" xfId="0" applyNumberFormat="1" applyFont="1" applyFill="1" applyBorder="1" applyAlignment="1">
      <alignment vertical="center"/>
    </xf>
    <xf numFmtId="177" fontId="71" fillId="33" borderId="38" xfId="0" applyNumberFormat="1" applyFont="1" applyFill="1" applyBorder="1" applyAlignment="1">
      <alignment vertical="center"/>
    </xf>
    <xf numFmtId="0" fontId="71" fillId="33" borderId="73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177" fontId="71" fillId="33" borderId="79" xfId="0" applyNumberFormat="1" applyFont="1" applyFill="1" applyBorder="1" applyAlignment="1">
      <alignment vertical="center"/>
    </xf>
    <xf numFmtId="177" fontId="71" fillId="33" borderId="80" xfId="0" applyNumberFormat="1" applyFont="1" applyFill="1" applyBorder="1" applyAlignment="1">
      <alignment vertical="center"/>
    </xf>
    <xf numFmtId="0" fontId="4" fillId="33" borderId="44" xfId="60" applyFont="1" applyFill="1" applyBorder="1" applyAlignment="1">
      <alignment horizontal="distributed" vertical="center"/>
      <protection/>
    </xf>
    <xf numFmtId="0" fontId="4" fillId="33" borderId="10" xfId="60" applyFont="1" applyFill="1" applyBorder="1" applyAlignment="1">
      <alignment horizontal="distributed" vertical="center"/>
      <protection/>
    </xf>
    <xf numFmtId="0" fontId="4" fillId="33" borderId="56" xfId="60" applyFont="1" applyFill="1" applyBorder="1" applyAlignment="1">
      <alignment horizontal="distributed" vertical="center"/>
      <protection/>
    </xf>
    <xf numFmtId="0" fontId="4" fillId="33" borderId="81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82" xfId="60" applyFont="1" applyFill="1" applyBorder="1" applyAlignment="1">
      <alignment horizontal="center" vertical="center"/>
      <protection/>
    </xf>
    <xf numFmtId="177" fontId="72" fillId="33" borderId="83" xfId="0" applyNumberFormat="1" applyFont="1" applyFill="1" applyBorder="1" applyAlignment="1">
      <alignment vertical="center"/>
    </xf>
    <xf numFmtId="177" fontId="72" fillId="33" borderId="0" xfId="0" applyNumberFormat="1" applyFont="1" applyFill="1" applyBorder="1" applyAlignment="1">
      <alignment vertical="center"/>
    </xf>
    <xf numFmtId="177" fontId="72" fillId="33" borderId="61" xfId="0" applyNumberFormat="1" applyFont="1" applyFill="1" applyBorder="1" applyAlignment="1">
      <alignment vertical="center"/>
    </xf>
    <xf numFmtId="177" fontId="72" fillId="33" borderId="62" xfId="0" applyNumberFormat="1" applyFont="1" applyFill="1" applyBorder="1" applyAlignment="1">
      <alignment vertical="center"/>
    </xf>
    <xf numFmtId="178" fontId="73" fillId="33" borderId="37" xfId="0" applyNumberFormat="1" applyFont="1" applyFill="1" applyBorder="1" applyAlignment="1">
      <alignment horizontal="left" vertical="center"/>
    </xf>
    <xf numFmtId="0" fontId="73" fillId="33" borderId="64" xfId="0" applyFont="1" applyFill="1" applyBorder="1" applyAlignment="1">
      <alignment horizontal="left" vertical="center"/>
    </xf>
    <xf numFmtId="0" fontId="73" fillId="33" borderId="62" xfId="0" applyFont="1" applyFill="1" applyBorder="1" applyAlignment="1">
      <alignment horizontal="left" vertical="center"/>
    </xf>
    <xf numFmtId="0" fontId="73" fillId="33" borderId="65" xfId="0" applyFont="1" applyFill="1" applyBorder="1" applyAlignment="1">
      <alignment horizontal="left" vertical="center"/>
    </xf>
    <xf numFmtId="0" fontId="4" fillId="33" borderId="57" xfId="60" applyFont="1" applyFill="1" applyBorder="1" applyAlignment="1">
      <alignment horizontal="distributed" vertical="center"/>
      <protection/>
    </xf>
    <xf numFmtId="0" fontId="4" fillId="33" borderId="18" xfId="60" applyFont="1" applyFill="1" applyBorder="1" applyAlignment="1">
      <alignment horizontal="distributed" vertical="center"/>
      <protection/>
    </xf>
    <xf numFmtId="0" fontId="4" fillId="33" borderId="58" xfId="60" applyFont="1" applyFill="1" applyBorder="1" applyAlignment="1">
      <alignment horizontal="distributed" vertical="center"/>
      <protection/>
    </xf>
    <xf numFmtId="0" fontId="4" fillId="33" borderId="84" xfId="60" applyFont="1" applyFill="1" applyBorder="1" applyAlignment="1">
      <alignment horizontal="center" vertical="center"/>
      <protection/>
    </xf>
    <xf numFmtId="0" fontId="4" fillId="33" borderId="85" xfId="60" applyFont="1" applyFill="1" applyBorder="1" applyAlignment="1">
      <alignment horizontal="center" vertical="center"/>
      <protection/>
    </xf>
    <xf numFmtId="0" fontId="4" fillId="33" borderId="86" xfId="60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42" xfId="60" applyFont="1" applyFill="1" applyBorder="1" applyAlignment="1">
      <alignment horizontal="distributed" vertical="center"/>
      <protection/>
    </xf>
    <xf numFmtId="0" fontId="4" fillId="33" borderId="14" xfId="60" applyFont="1" applyFill="1" applyBorder="1" applyAlignment="1">
      <alignment horizontal="distributed" vertical="center"/>
      <protection/>
    </xf>
    <xf numFmtId="0" fontId="4" fillId="33" borderId="53" xfId="60" applyFont="1" applyFill="1" applyBorder="1" applyAlignment="1">
      <alignment horizontal="distributed" vertical="center"/>
      <protection/>
    </xf>
    <xf numFmtId="0" fontId="4" fillId="33" borderId="48" xfId="60" applyFont="1" applyFill="1" applyBorder="1" applyAlignment="1">
      <alignment horizontal="center" vertical="center"/>
      <protection/>
    </xf>
    <xf numFmtId="0" fontId="4" fillId="33" borderId="49" xfId="60" applyFont="1" applyFill="1" applyBorder="1" applyAlignment="1">
      <alignment horizontal="center" vertical="center"/>
      <protection/>
    </xf>
    <xf numFmtId="0" fontId="4" fillId="33" borderId="50" xfId="60" applyFont="1" applyFill="1" applyBorder="1" applyAlignment="1">
      <alignment horizontal="center" vertical="center"/>
      <protection/>
    </xf>
    <xf numFmtId="0" fontId="74" fillId="33" borderId="87" xfId="0" applyFont="1" applyFill="1" applyBorder="1" applyAlignment="1">
      <alignment horizontal="center" vertical="center"/>
    </xf>
    <xf numFmtId="0" fontId="74" fillId="33" borderId="88" xfId="0" applyFont="1" applyFill="1" applyBorder="1" applyAlignment="1">
      <alignment horizontal="center" vertical="center"/>
    </xf>
    <xf numFmtId="0" fontId="74" fillId="33" borderId="89" xfId="0" applyFont="1" applyFill="1" applyBorder="1" applyAlignment="1">
      <alignment horizontal="center" vertical="center"/>
    </xf>
    <xf numFmtId="0" fontId="74" fillId="33" borderId="66" xfId="0" applyFont="1" applyFill="1" applyBorder="1" applyAlignment="1">
      <alignment horizontal="center" vertical="center"/>
    </xf>
    <xf numFmtId="0" fontId="74" fillId="33" borderId="47" xfId="0" applyFont="1" applyFill="1" applyBorder="1" applyAlignment="1">
      <alignment horizontal="center" vertical="center"/>
    </xf>
    <xf numFmtId="0" fontId="74" fillId="33" borderId="72" xfId="0" applyFont="1" applyFill="1" applyBorder="1" applyAlignment="1">
      <alignment horizontal="center" vertical="center"/>
    </xf>
    <xf numFmtId="0" fontId="71" fillId="0" borderId="10" xfId="0" applyFont="1" applyBorder="1" applyAlignment="1" applyProtection="1">
      <alignment horizontal="center" vertical="center"/>
      <protection locked="0"/>
    </xf>
    <xf numFmtId="0" fontId="4" fillId="0" borderId="48" xfId="60" applyFont="1" applyBorder="1" applyAlignment="1" applyProtection="1">
      <alignment horizontal="center" vertical="center"/>
      <protection locked="0"/>
    </xf>
    <xf numFmtId="0" fontId="4" fillId="0" borderId="49" xfId="60" applyFont="1" applyBorder="1" applyAlignment="1" applyProtection="1">
      <alignment horizontal="center" vertical="center"/>
      <protection locked="0"/>
    </xf>
    <xf numFmtId="0" fontId="4" fillId="0" borderId="50" xfId="60" applyFont="1" applyBorder="1" applyAlignment="1" applyProtection="1">
      <alignment horizontal="center" vertical="center"/>
      <protection locked="0"/>
    </xf>
    <xf numFmtId="0" fontId="4" fillId="0" borderId="81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82" xfId="60" applyFont="1" applyBorder="1" applyAlignment="1" applyProtection="1">
      <alignment horizontal="center" vertical="center"/>
      <protection locked="0"/>
    </xf>
    <xf numFmtId="0" fontId="4" fillId="0" borderId="84" xfId="60" applyFont="1" applyBorder="1" applyAlignment="1" applyProtection="1">
      <alignment horizontal="center" vertical="center"/>
      <protection locked="0"/>
    </xf>
    <xf numFmtId="0" fontId="4" fillId="0" borderId="85" xfId="60" applyFont="1" applyBorder="1" applyAlignment="1" applyProtection="1">
      <alignment horizontal="center" vertical="center"/>
      <protection locked="0"/>
    </xf>
    <xf numFmtId="0" fontId="4" fillId="0" borderId="86" xfId="60" applyFont="1" applyBorder="1" applyAlignment="1" applyProtection="1">
      <alignment horizontal="center" vertical="center"/>
      <protection locked="0"/>
    </xf>
    <xf numFmtId="0" fontId="71" fillId="0" borderId="11" xfId="0" applyFont="1" applyBorder="1" applyAlignment="1" applyProtection="1">
      <alignment horizontal="center" vertical="center"/>
      <protection locked="0"/>
    </xf>
    <xf numFmtId="0" fontId="8" fillId="0" borderId="0" xfId="60" applyFont="1" applyAlignment="1">
      <alignment horizontal="center" vertical="center"/>
      <protection/>
    </xf>
    <xf numFmtId="0" fontId="4" fillId="6" borderId="42" xfId="60" applyFont="1" applyFill="1" applyBorder="1" applyAlignment="1">
      <alignment horizontal="distributed" vertical="center"/>
      <protection/>
    </xf>
    <xf numFmtId="0" fontId="4" fillId="6" borderId="14" xfId="60" applyFont="1" applyFill="1" applyBorder="1" applyAlignment="1">
      <alignment horizontal="distributed" vertical="center"/>
      <protection/>
    </xf>
    <xf numFmtId="0" fontId="4" fillId="6" borderId="43" xfId="60" applyFont="1" applyFill="1" applyBorder="1" applyAlignment="1">
      <alignment horizontal="distributed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4" fillId="6" borderId="44" xfId="60" applyFont="1" applyFill="1" applyBorder="1" applyAlignment="1">
      <alignment horizontal="distributed" vertical="center"/>
      <protection/>
    </xf>
    <xf numFmtId="0" fontId="4" fillId="6" borderId="10" xfId="60" applyFont="1" applyFill="1" applyBorder="1" applyAlignment="1">
      <alignment horizontal="distributed" vertical="center"/>
      <protection/>
    </xf>
    <xf numFmtId="0" fontId="4" fillId="6" borderId="22" xfId="60" applyFont="1" applyFill="1" applyBorder="1" applyAlignment="1">
      <alignment horizontal="distributed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4" fillId="6" borderId="45" xfId="60" applyFont="1" applyFill="1" applyBorder="1" applyAlignment="1">
      <alignment horizontal="distributed" vertical="center"/>
      <protection/>
    </xf>
    <xf numFmtId="0" fontId="4" fillId="6" borderId="27" xfId="60" applyFont="1" applyFill="1" applyBorder="1" applyAlignment="1">
      <alignment horizontal="distributed" vertical="center"/>
      <protection/>
    </xf>
    <xf numFmtId="0" fontId="4" fillId="6" borderId="46" xfId="60" applyFont="1" applyFill="1" applyBorder="1" applyAlignment="1">
      <alignment horizontal="distributed" vertical="center"/>
      <protection/>
    </xf>
    <xf numFmtId="0" fontId="4" fillId="0" borderId="5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58" xfId="60" applyFont="1" applyBorder="1" applyAlignment="1">
      <alignment horizontal="center" vertical="center"/>
      <protection/>
    </xf>
    <xf numFmtId="0" fontId="7" fillId="6" borderId="39" xfId="60" applyFont="1" applyFill="1" applyBorder="1" applyAlignment="1">
      <alignment horizontal="center" vertical="center" wrapText="1"/>
      <protection/>
    </xf>
    <xf numFmtId="0" fontId="7" fillId="6" borderId="40" xfId="60" applyFont="1" applyFill="1" applyBorder="1" applyAlignment="1">
      <alignment horizontal="center" vertical="center" wrapText="1"/>
      <protection/>
    </xf>
    <xf numFmtId="0" fontId="7" fillId="6" borderId="16" xfId="60" applyFont="1" applyFill="1" applyBorder="1" applyAlignment="1">
      <alignment horizontal="center" vertical="center" shrinkToFit="1"/>
      <protection/>
    </xf>
    <xf numFmtId="0" fontId="7" fillId="6" borderId="41" xfId="60" applyFont="1" applyFill="1" applyBorder="1" applyAlignment="1">
      <alignment horizontal="center" vertical="center" shrinkToFit="1"/>
      <protection/>
    </xf>
    <xf numFmtId="0" fontId="7" fillId="6" borderId="14" xfId="60" applyFont="1" applyFill="1" applyBorder="1" applyAlignment="1">
      <alignment horizontal="center" vertical="center" wrapText="1"/>
      <protection/>
    </xf>
    <xf numFmtId="0" fontId="7" fillId="6" borderId="18" xfId="60" applyFont="1" applyFill="1" applyBorder="1" applyAlignment="1">
      <alignment horizontal="center" vertical="center" wrapText="1"/>
      <protection/>
    </xf>
    <xf numFmtId="0" fontId="66" fillId="6" borderId="51" xfId="0" applyFont="1" applyFill="1" applyBorder="1" applyAlignment="1">
      <alignment horizontal="center" vertical="center" wrapText="1"/>
    </xf>
    <xf numFmtId="0" fontId="66" fillId="6" borderId="52" xfId="0" applyFont="1" applyFill="1" applyBorder="1" applyAlignment="1">
      <alignment horizontal="center" vertical="center"/>
    </xf>
    <xf numFmtId="0" fontId="7" fillId="6" borderId="53" xfId="60" applyFont="1" applyFill="1" applyBorder="1" applyAlignment="1">
      <alignment horizontal="center" vertical="center" wrapText="1"/>
      <protection/>
    </xf>
    <xf numFmtId="0" fontId="7" fillId="6" borderId="58" xfId="60" applyFont="1" applyFill="1" applyBorder="1" applyAlignment="1">
      <alignment horizontal="center" vertical="center" wrapText="1"/>
      <protection/>
    </xf>
    <xf numFmtId="0" fontId="5" fillId="35" borderId="25" xfId="60" applyFont="1" applyFill="1" applyBorder="1" applyAlignment="1">
      <alignment horizontal="center" vertical="center" shrinkToFit="1"/>
      <protection/>
    </xf>
    <xf numFmtId="0" fontId="5" fillId="35" borderId="47" xfId="60" applyFont="1" applyFill="1" applyBorder="1" applyAlignment="1">
      <alignment horizontal="center" vertical="center" shrinkToFit="1"/>
      <protection/>
    </xf>
    <xf numFmtId="0" fontId="5" fillId="0" borderId="22" xfId="60" applyFont="1" applyBorder="1" applyAlignment="1">
      <alignment horizontal="center" vertical="center" shrinkToFit="1"/>
      <protection/>
    </xf>
    <xf numFmtId="0" fontId="5" fillId="0" borderId="38" xfId="60" applyFont="1" applyBorder="1" applyAlignment="1">
      <alignment horizontal="center" vertical="center" shrinkToFit="1"/>
      <protection/>
    </xf>
    <xf numFmtId="0" fontId="5" fillId="6" borderId="22" xfId="60" applyFont="1" applyFill="1" applyBorder="1" applyAlignment="1">
      <alignment horizontal="center" vertical="center"/>
      <protection/>
    </xf>
    <xf numFmtId="0" fontId="5" fillId="6" borderId="38" xfId="60" applyFont="1" applyFill="1" applyBorder="1" applyAlignment="1">
      <alignment horizontal="center" vertical="center"/>
      <protection/>
    </xf>
    <xf numFmtId="0" fontId="5" fillId="6" borderId="55" xfId="60" applyFont="1" applyFill="1" applyBorder="1" applyAlignment="1">
      <alignment horizontal="center"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81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82" xfId="60" applyFont="1" applyBorder="1" applyAlignment="1">
      <alignment horizontal="center" vertical="center"/>
      <protection/>
    </xf>
    <xf numFmtId="0" fontId="4" fillId="0" borderId="84" xfId="60" applyFont="1" applyBorder="1" applyAlignment="1">
      <alignment horizontal="center" vertical="center"/>
      <protection/>
    </xf>
    <xf numFmtId="0" fontId="4" fillId="0" borderId="85" xfId="60" applyFont="1" applyBorder="1" applyAlignment="1">
      <alignment horizontal="center" vertical="center"/>
      <protection/>
    </xf>
    <xf numFmtId="0" fontId="4" fillId="0" borderId="86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50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dxfs count="1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190500</xdr:rowOff>
    </xdr:from>
    <xdr:to>
      <xdr:col>33</xdr:col>
      <xdr:colOff>95250</xdr:colOff>
      <xdr:row>22</xdr:row>
      <xdr:rowOff>28575</xdr:rowOff>
    </xdr:to>
    <xdr:sp>
      <xdr:nvSpPr>
        <xdr:cNvPr id="1" name="角丸四角形吹き出し 2"/>
        <xdr:cNvSpPr>
          <a:spLocks/>
        </xdr:cNvSpPr>
      </xdr:nvSpPr>
      <xdr:spPr>
        <a:xfrm>
          <a:off x="5162550" y="3838575"/>
          <a:ext cx="3238500" cy="1152525"/>
        </a:xfrm>
        <a:prstGeom prst="wedgeRoundRectCallout">
          <a:avLst>
            <a:gd name="adj1" fmla="val -19902"/>
            <a:gd name="adj2" fmla="val -8399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サービス提供実績記録表どおりの入浴サービスを提供</a:t>
          </a:r>
          <a:r>
            <a:rPr lang="en-US" cap="none" sz="1400" b="0" i="0" u="none" baseline="0">
              <a:solidFill>
                <a:srgbClr val="000000"/>
              </a:solidFill>
            </a:rPr>
            <a:t>した日に▽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プルダウン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で「○」印を入れてください。</a:t>
          </a:r>
        </a:p>
      </xdr:txBody>
    </xdr:sp>
    <xdr:clientData/>
  </xdr:twoCellAnchor>
  <xdr:twoCellAnchor>
    <xdr:from>
      <xdr:col>1</xdr:col>
      <xdr:colOff>66675</xdr:colOff>
      <xdr:row>16</xdr:row>
      <xdr:rowOff>28575</xdr:rowOff>
    </xdr:from>
    <xdr:to>
      <xdr:col>6</xdr:col>
      <xdr:colOff>171450</xdr:colOff>
      <xdr:row>22</xdr:row>
      <xdr:rowOff>28575</xdr:rowOff>
    </xdr:to>
    <xdr:sp>
      <xdr:nvSpPr>
        <xdr:cNvPr id="2" name="角丸四角形吹き出し 3"/>
        <xdr:cNvSpPr>
          <a:spLocks/>
        </xdr:cNvSpPr>
      </xdr:nvSpPr>
      <xdr:spPr>
        <a:xfrm>
          <a:off x="304800" y="3676650"/>
          <a:ext cx="2514600" cy="1314450"/>
        </a:xfrm>
        <a:prstGeom prst="wedgeRoundRectCallout">
          <a:avLst>
            <a:gd name="adj1" fmla="val -20444"/>
            <a:gd name="adj2" fmla="val -710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入浴サービスを提供</a:t>
          </a:r>
          <a:r>
            <a:rPr lang="en-US" cap="none" sz="1400" b="0" i="0" u="none" baseline="0">
              <a:solidFill>
                <a:srgbClr val="000000"/>
              </a:solidFill>
            </a:rPr>
            <a:t>し、</a:t>
          </a:r>
          <a:r>
            <a:rPr lang="en-US" cap="none" sz="1400" b="0" i="0" u="none" baseline="0">
              <a:solidFill>
                <a:srgbClr val="000000"/>
              </a:solidFill>
            </a:rPr>
            <a:t>対象要件に該当する方を記入してください。該当月に補助対象でない人は記載しないでください。</a:t>
          </a:r>
        </a:p>
      </xdr:txBody>
    </xdr:sp>
    <xdr:clientData/>
  </xdr:twoCellAnchor>
  <xdr:twoCellAnchor>
    <xdr:from>
      <xdr:col>17</xdr:col>
      <xdr:colOff>19050</xdr:colOff>
      <xdr:row>4</xdr:row>
      <xdr:rowOff>57150</xdr:rowOff>
    </xdr:from>
    <xdr:to>
      <xdr:col>26</xdr:col>
      <xdr:colOff>104775</xdr:colOff>
      <xdr:row>8</xdr:row>
      <xdr:rowOff>28575</xdr:rowOff>
    </xdr:to>
    <xdr:sp>
      <xdr:nvSpPr>
        <xdr:cNvPr id="3" name="角丸四角形吹き出し 4"/>
        <xdr:cNvSpPr>
          <a:spLocks/>
        </xdr:cNvSpPr>
      </xdr:nvSpPr>
      <xdr:spPr>
        <a:xfrm>
          <a:off x="4972050" y="914400"/>
          <a:ext cx="1971675" cy="981075"/>
        </a:xfrm>
        <a:prstGeom prst="wedgeRoundRectCallout">
          <a:avLst>
            <a:gd name="adj1" fmla="val -21907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空白のセルに必要事項を入力してください。</a:t>
          </a:r>
        </a:p>
      </xdr:txBody>
    </xdr:sp>
    <xdr:clientData/>
  </xdr:twoCellAnchor>
  <xdr:twoCellAnchor>
    <xdr:from>
      <xdr:col>35</xdr:col>
      <xdr:colOff>171450</xdr:colOff>
      <xdr:row>17</xdr:row>
      <xdr:rowOff>9525</xdr:rowOff>
    </xdr:from>
    <xdr:to>
      <xdr:col>38</xdr:col>
      <xdr:colOff>561975</xdr:colOff>
      <xdr:row>21</xdr:row>
      <xdr:rowOff>171450</xdr:rowOff>
    </xdr:to>
    <xdr:sp>
      <xdr:nvSpPr>
        <xdr:cNvPr id="4" name="角丸四角形吹き出し 5"/>
        <xdr:cNvSpPr>
          <a:spLocks/>
        </xdr:cNvSpPr>
      </xdr:nvSpPr>
      <xdr:spPr>
        <a:xfrm>
          <a:off x="8896350" y="3876675"/>
          <a:ext cx="2066925" cy="1038225"/>
        </a:xfrm>
        <a:prstGeom prst="wedgeRoundRectCallout">
          <a:avLst>
            <a:gd name="adj1" fmla="val -18967"/>
            <a:gd name="adj2" fmla="val -9187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▽（プルダウンメニュー）から該当する区分を選択してください。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7</xdr:col>
      <xdr:colOff>85725</xdr:colOff>
      <xdr:row>4</xdr:row>
      <xdr:rowOff>152400</xdr:rowOff>
    </xdr:to>
    <xdr:sp>
      <xdr:nvSpPr>
        <xdr:cNvPr id="5" name="角丸四角形吹き出し 6"/>
        <xdr:cNvSpPr>
          <a:spLocks/>
        </xdr:cNvSpPr>
      </xdr:nvSpPr>
      <xdr:spPr>
        <a:xfrm>
          <a:off x="114300" y="0"/>
          <a:ext cx="2828925" cy="1009650"/>
        </a:xfrm>
        <a:prstGeom prst="wedgeRoundRectCallout">
          <a:avLst>
            <a:gd name="adj1" fmla="val -21907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提供月ごとに作成します。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記載欄が不足する場合は該当月のシートをコピーしてください。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25</xdr:col>
      <xdr:colOff>152400</xdr:colOff>
      <xdr:row>34</xdr:row>
      <xdr:rowOff>19050</xdr:rowOff>
    </xdr:from>
    <xdr:to>
      <xdr:col>34</xdr:col>
      <xdr:colOff>133350</xdr:colOff>
      <xdr:row>37</xdr:row>
      <xdr:rowOff>66675</xdr:rowOff>
    </xdr:to>
    <xdr:sp>
      <xdr:nvSpPr>
        <xdr:cNvPr id="6" name="角丸四角形吹き出し 7"/>
        <xdr:cNvSpPr>
          <a:spLocks/>
        </xdr:cNvSpPr>
      </xdr:nvSpPr>
      <xdr:spPr>
        <a:xfrm>
          <a:off x="6781800" y="7610475"/>
          <a:ext cx="1866900" cy="742950"/>
        </a:xfrm>
        <a:prstGeom prst="wedgeRoundRectCallout">
          <a:avLst>
            <a:gd name="adj1" fmla="val 85500"/>
            <a:gd name="adj2" fmla="val 4981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月ごとの報告書の枚数を入力してください。</a:t>
          </a:r>
        </a:p>
      </xdr:txBody>
    </xdr:sp>
    <xdr:clientData/>
  </xdr:twoCellAnchor>
  <xdr:twoCellAnchor>
    <xdr:from>
      <xdr:col>35</xdr:col>
      <xdr:colOff>314325</xdr:colOff>
      <xdr:row>0</xdr:row>
      <xdr:rowOff>95250</xdr:rowOff>
    </xdr:from>
    <xdr:to>
      <xdr:col>38</xdr:col>
      <xdr:colOff>209550</xdr:colOff>
      <xdr:row>4</xdr:row>
      <xdr:rowOff>0</xdr:rowOff>
    </xdr:to>
    <xdr:sp>
      <xdr:nvSpPr>
        <xdr:cNvPr id="7" name="円/楕円 8"/>
        <xdr:cNvSpPr>
          <a:spLocks/>
        </xdr:cNvSpPr>
      </xdr:nvSpPr>
      <xdr:spPr>
        <a:xfrm>
          <a:off x="9039225" y="95250"/>
          <a:ext cx="1571625" cy="762000"/>
        </a:xfrm>
        <a:prstGeom prst="ellipse">
          <a:avLst/>
        </a:prstGeom>
        <a:solidFill>
          <a:srgbClr val="FFFF0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619125</xdr:colOff>
      <xdr:row>25</xdr:row>
      <xdr:rowOff>47625</xdr:rowOff>
    </xdr:from>
    <xdr:to>
      <xdr:col>37</xdr:col>
      <xdr:colOff>133350</xdr:colOff>
      <xdr:row>29</xdr:row>
      <xdr:rowOff>152400</xdr:rowOff>
    </xdr:to>
    <xdr:sp>
      <xdr:nvSpPr>
        <xdr:cNvPr id="8" name="角丸四角形吹き出し 9"/>
        <xdr:cNvSpPr>
          <a:spLocks/>
        </xdr:cNvSpPr>
      </xdr:nvSpPr>
      <xdr:spPr>
        <a:xfrm>
          <a:off x="857250" y="5667375"/>
          <a:ext cx="9077325" cy="981075"/>
        </a:xfrm>
        <a:prstGeom prst="wedgeRoundRectCallout">
          <a:avLst>
            <a:gd name="adj1" fmla="val -20254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令和２年４月１日付で</a:t>
          </a:r>
          <a:r>
            <a:rPr lang="en-US" cap="none" sz="1100" b="0" i="0" u="none" baseline="0">
              <a:solidFill>
                <a:srgbClr val="000000"/>
              </a:solidFill>
            </a:rPr>
            <a:t>茨木市生活介護事業所入浴サービス促進事業補助</a:t>
          </a:r>
          <a:r>
            <a:rPr lang="en-US" cap="none" sz="1100" b="1" i="0" u="none" baseline="0">
              <a:solidFill>
                <a:srgbClr val="000000"/>
              </a:solidFill>
            </a:rPr>
            <a:t>要綱の一部を改正</a:t>
          </a:r>
          <a:r>
            <a:rPr lang="en-US" cap="none" sz="1100" b="0" i="0" u="none" baseline="0">
              <a:solidFill>
                <a:srgbClr val="000000"/>
              </a:solidFill>
            </a:rPr>
            <a:t>しました。改正内容としては、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FF0000"/>
              </a:solidFill>
            </a:rPr>
            <a:t>各週</a:t>
          </a:r>
          <a:r>
            <a:rPr lang="en-US" cap="none" sz="1400" b="1" i="0" u="sng" baseline="0">
              <a:solidFill>
                <a:srgbClr val="FF0000"/>
              </a:solidFill>
            </a:rPr>
            <a:t>（日曜日から土曜日までの７日間のことをいう。）</a:t>
          </a:r>
          <a:r>
            <a:rPr lang="en-US" cap="none" sz="1400" b="1" i="0" u="sng" baseline="0">
              <a:solidFill>
                <a:srgbClr val="FF0000"/>
              </a:solidFill>
            </a:rPr>
            <a:t>の一人あたりの補助対象が上限３件</a:t>
          </a:r>
          <a:r>
            <a:rPr lang="en-US" cap="none" sz="1100" b="0" i="0" u="none" baseline="0">
              <a:solidFill>
                <a:srgbClr val="000000"/>
              </a:solidFill>
            </a:rPr>
            <a:t>までとなりますのでご注意ください。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上限を超えた場合、該当する</a:t>
          </a:r>
          <a:r>
            <a:rPr lang="en-US" cap="none" sz="1400" b="1" i="0" u="none" baseline="0">
              <a:solidFill>
                <a:srgbClr val="FF0000"/>
              </a:solidFill>
            </a:rPr>
            <a:t>利用者氏名のセルが赤</a:t>
          </a:r>
          <a:r>
            <a:rPr lang="en-US" cap="none" sz="1400" b="1" i="0" u="none" baseline="0">
              <a:solidFill>
                <a:srgbClr val="000000"/>
              </a:solidFill>
            </a:rPr>
            <a:t>になります。</a:t>
          </a:r>
        </a:p>
      </xdr:txBody>
    </xdr:sp>
    <xdr:clientData/>
  </xdr:twoCellAnchor>
  <xdr:twoCellAnchor>
    <xdr:from>
      <xdr:col>11</xdr:col>
      <xdr:colOff>9525</xdr:colOff>
      <xdr:row>12</xdr:row>
      <xdr:rowOff>47625</xdr:rowOff>
    </xdr:from>
    <xdr:to>
      <xdr:col>16</xdr:col>
      <xdr:colOff>47625</xdr:colOff>
      <xdr:row>24</xdr:row>
      <xdr:rowOff>200025</xdr:rowOff>
    </xdr:to>
    <xdr:sp>
      <xdr:nvSpPr>
        <xdr:cNvPr id="9" name="直線矢印コネクタ 10"/>
        <xdr:cNvSpPr>
          <a:spLocks/>
        </xdr:cNvSpPr>
      </xdr:nvSpPr>
      <xdr:spPr>
        <a:xfrm flipH="1" flipV="1">
          <a:off x="3705225" y="2819400"/>
          <a:ext cx="1085850" cy="2781300"/>
        </a:xfrm>
        <a:prstGeom prst="straightConnector1">
          <a:avLst/>
        </a:prstGeom>
        <a:noFill/>
        <a:ln w="444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19050</xdr:rowOff>
    </xdr:from>
    <xdr:to>
      <xdr:col>13</xdr:col>
      <xdr:colOff>123825</xdr:colOff>
      <xdr:row>18</xdr:row>
      <xdr:rowOff>0</xdr:rowOff>
    </xdr:to>
    <xdr:sp>
      <xdr:nvSpPr>
        <xdr:cNvPr id="10" name="直線矢印コネクタ 11"/>
        <xdr:cNvSpPr>
          <a:spLocks/>
        </xdr:cNvSpPr>
      </xdr:nvSpPr>
      <xdr:spPr>
        <a:xfrm flipH="1" flipV="1">
          <a:off x="2286000" y="2790825"/>
          <a:ext cx="1952625" cy="1295400"/>
        </a:xfrm>
        <a:prstGeom prst="straightConnector1">
          <a:avLst/>
        </a:prstGeom>
        <a:noFill/>
        <a:ln w="444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180975</xdr:rowOff>
    </xdr:from>
    <xdr:to>
      <xdr:col>14</xdr:col>
      <xdr:colOff>28575</xdr:colOff>
      <xdr:row>12</xdr:row>
      <xdr:rowOff>0</xdr:rowOff>
    </xdr:to>
    <xdr:sp>
      <xdr:nvSpPr>
        <xdr:cNvPr id="11" name="正方形/長方形 13"/>
        <xdr:cNvSpPr>
          <a:spLocks/>
        </xdr:cNvSpPr>
      </xdr:nvSpPr>
      <xdr:spPr>
        <a:xfrm>
          <a:off x="3095625" y="2314575"/>
          <a:ext cx="1257300" cy="457200"/>
        </a:xfrm>
        <a:prstGeom prst="rect">
          <a:avLst/>
        </a:prstGeom>
        <a:noFill/>
        <a:ln w="539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552450</xdr:colOff>
      <xdr:row>4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0" y="523875"/>
          <a:ext cx="6038850" cy="685800"/>
        </a:xfrm>
        <a:prstGeom prst="wedgeRoundRectCallout">
          <a:avLst>
            <a:gd name="adj1" fmla="val -21907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実績報告書が２５名以下で１シートの月は、実績報告書に入力した内容が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対応する月の内訳書に反映するので、入力は不要です。</a:t>
          </a:r>
        </a:p>
      </xdr:txBody>
    </xdr:sp>
    <xdr:clientData/>
  </xdr:twoCellAnchor>
  <xdr:twoCellAnchor>
    <xdr:from>
      <xdr:col>10</xdr:col>
      <xdr:colOff>314325</xdr:colOff>
      <xdr:row>1</xdr:row>
      <xdr:rowOff>0</xdr:rowOff>
    </xdr:from>
    <xdr:to>
      <xdr:col>14</xdr:col>
      <xdr:colOff>123825</xdr:colOff>
      <xdr:row>3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10325" y="228600"/>
          <a:ext cx="1619250" cy="742950"/>
        </a:xfrm>
        <a:prstGeom prst="rect">
          <a:avLst/>
        </a:prstGeom>
        <a:solidFill>
          <a:srgbClr val="FFFF00"/>
        </a:solidFill>
        <a:ln w="3175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２５名以下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10</xdr:col>
      <xdr:colOff>504825</xdr:colOff>
      <xdr:row>4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0" y="523875"/>
          <a:ext cx="6600825" cy="685800"/>
        </a:xfrm>
        <a:prstGeom prst="wedgeRoundRectCallout">
          <a:avLst>
            <a:gd name="adj1" fmla="val -21907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実績報告書が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400" b="0" i="0" u="none" baseline="0">
              <a:solidFill>
                <a:srgbClr val="FF0000"/>
              </a:solidFill>
            </a:rPr>
            <a:t>名以上で２シートになった月</a:t>
          </a:r>
          <a:r>
            <a:rPr lang="en-US" cap="none" sz="1400" b="0" i="0" u="none" baseline="0">
              <a:solidFill>
                <a:srgbClr val="000000"/>
              </a:solidFill>
            </a:rPr>
            <a:t>は、対応する月の内訳書には正しい内容が反映しません。入力用内訳書シートをコピーして該当月内訳書を作成してください。</a:t>
          </a:r>
        </a:p>
      </xdr:txBody>
    </xdr:sp>
    <xdr:clientData/>
  </xdr:twoCellAnchor>
  <xdr:twoCellAnchor>
    <xdr:from>
      <xdr:col>1</xdr:col>
      <xdr:colOff>457200</xdr:colOff>
      <xdr:row>19</xdr:row>
      <xdr:rowOff>190500</xdr:rowOff>
    </xdr:from>
    <xdr:to>
      <xdr:col>5</xdr:col>
      <xdr:colOff>9525</xdr:colOff>
      <xdr:row>24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1066800" y="4610100"/>
          <a:ext cx="1990725" cy="981075"/>
        </a:xfrm>
        <a:prstGeom prst="wedgeRoundRectCallout">
          <a:avLst>
            <a:gd name="adj1" fmla="val -21907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空白のセルに必要事項を入力してください。</a:t>
          </a:r>
        </a:p>
      </xdr:txBody>
    </xdr:sp>
    <xdr:clientData/>
  </xdr:twoCellAnchor>
  <xdr:twoCellAnchor>
    <xdr:from>
      <xdr:col>5</xdr:col>
      <xdr:colOff>333375</xdr:colOff>
      <xdr:row>21</xdr:row>
      <xdr:rowOff>38100</xdr:rowOff>
    </xdr:from>
    <xdr:to>
      <xdr:col>11</xdr:col>
      <xdr:colOff>247650</xdr:colOff>
      <xdr:row>30</xdr:row>
      <xdr:rowOff>66675</xdr:rowOff>
    </xdr:to>
    <xdr:sp>
      <xdr:nvSpPr>
        <xdr:cNvPr id="3" name="角丸四角形吹き出し 3"/>
        <xdr:cNvSpPr>
          <a:spLocks/>
        </xdr:cNvSpPr>
      </xdr:nvSpPr>
      <xdr:spPr>
        <a:xfrm>
          <a:off x="3381375" y="4914900"/>
          <a:ext cx="3571875" cy="1857375"/>
        </a:xfrm>
        <a:prstGeom prst="wedgeRoundRectCallout">
          <a:avLst>
            <a:gd name="adj1" fmla="val -17648"/>
            <a:gd name="adj2" fmla="val -8289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区分ごとに対象利用者の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当月利用日数の合計を入力してください。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ただし、補助対象上限数は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各週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1" i="0" u="none" baseline="0">
              <a:solidFill>
                <a:srgbClr val="000000"/>
              </a:solidFill>
            </a:rPr>
            <a:t>日曜日から土曜日までの７日間</a:t>
          </a:r>
          <a:r>
            <a:rPr lang="en-US" cap="none" sz="1400" b="0" i="0" u="none" baseline="0">
              <a:solidFill>
                <a:srgbClr val="000000"/>
              </a:solidFill>
            </a:rPr>
            <a:t>のことをいう。）の一人あたり</a:t>
          </a:r>
          <a:r>
            <a:rPr lang="en-US" cap="none" sz="1400" b="1" i="0" u="none" baseline="0">
              <a:solidFill>
                <a:srgbClr val="000000"/>
              </a:solidFill>
            </a:rPr>
            <a:t>３件</a:t>
          </a:r>
          <a:r>
            <a:rPr lang="en-US" cap="none" sz="1400" b="0" i="0" u="none" baseline="0">
              <a:solidFill>
                <a:srgbClr val="000000"/>
              </a:solidFill>
            </a:rPr>
            <a:t>となります。</a:t>
          </a:r>
        </a:p>
      </xdr:txBody>
    </xdr:sp>
    <xdr:clientData/>
  </xdr:twoCellAnchor>
  <xdr:twoCellAnchor>
    <xdr:from>
      <xdr:col>17</xdr:col>
      <xdr:colOff>152400</xdr:colOff>
      <xdr:row>11</xdr:row>
      <xdr:rowOff>47625</xdr:rowOff>
    </xdr:from>
    <xdr:to>
      <xdr:col>20</xdr:col>
      <xdr:colOff>342900</xdr:colOff>
      <xdr:row>15</xdr:row>
      <xdr:rowOff>161925</xdr:rowOff>
    </xdr:to>
    <xdr:sp>
      <xdr:nvSpPr>
        <xdr:cNvPr id="4" name="円/楕円 4"/>
        <xdr:cNvSpPr>
          <a:spLocks/>
        </xdr:cNvSpPr>
      </xdr:nvSpPr>
      <xdr:spPr>
        <a:xfrm>
          <a:off x="9886950" y="2638425"/>
          <a:ext cx="2019300" cy="1028700"/>
        </a:xfrm>
        <a:prstGeom prst="ellipse">
          <a:avLst/>
        </a:prstGeom>
        <a:solidFill>
          <a:srgbClr val="FFFF0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実績報告書が</a:t>
          </a:r>
          <a:r>
            <a:rPr lang="en-US" cap="none" sz="1200" b="1" i="0" u="none" baseline="0">
              <a:solidFill>
                <a:srgbClr val="FF0000"/>
              </a:solidFill>
            </a:rPr>
            <a:t>２６名以上</a:t>
          </a:r>
          <a:r>
            <a:rPr lang="en-US" cap="none" sz="1200" b="1" i="0" u="none" baseline="0">
              <a:solidFill>
                <a:srgbClr val="000000"/>
              </a:solidFill>
            </a:rPr>
            <a:t>の場合</a:t>
          </a:r>
        </a:p>
      </xdr:txBody>
    </xdr:sp>
    <xdr:clientData/>
  </xdr:twoCellAnchor>
  <xdr:twoCellAnchor>
    <xdr:from>
      <xdr:col>11</xdr:col>
      <xdr:colOff>85725</xdr:colOff>
      <xdr:row>0</xdr:row>
      <xdr:rowOff>123825</xdr:rowOff>
    </xdr:from>
    <xdr:to>
      <xdr:col>14</xdr:col>
      <xdr:colOff>504825</xdr:colOff>
      <xdr:row>3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791325" y="123825"/>
          <a:ext cx="1619250" cy="742950"/>
        </a:xfrm>
        <a:prstGeom prst="rect">
          <a:avLst/>
        </a:prstGeom>
        <a:solidFill>
          <a:srgbClr val="FFFF00"/>
        </a:solidFill>
        <a:ln w="3175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9"/>
  <sheetViews>
    <sheetView tabSelected="1" view="pageBreakPreview" zoomScale="85" zoomScaleSheetLayoutView="85" zoomScalePageLayoutView="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B5" sqref="B5"/>
    </sheetView>
  </sheetViews>
  <sheetFormatPr defaultColWidth="9.140625" defaultRowHeight="16.5" customHeight="1"/>
  <cols>
    <col min="1" max="1" width="3.57421875" style="18" customWidth="1"/>
    <col min="2" max="3" width="13.421875" style="18" customWidth="1"/>
    <col min="4" max="4" width="3.00390625" style="18" bestFit="1" customWidth="1"/>
    <col min="5" max="35" width="3.140625" style="18" customWidth="1"/>
    <col min="36" max="36" width="7.421875" style="18" bestFit="1" customWidth="1"/>
    <col min="37" max="37" width="8.7109375" style="18" customWidth="1"/>
    <col min="38" max="38" width="9.00390625" style="18" bestFit="1" customWidth="1"/>
    <col min="39" max="39" width="9.00390625" style="18" customWidth="1"/>
    <col min="40" max="45" width="3.28125" style="18" customWidth="1"/>
    <col min="46" max="16384" width="9.00390625" style="18" customWidth="1"/>
  </cols>
  <sheetData>
    <row r="1" ht="11.25" customHeight="1"/>
    <row r="2" spans="1:39" ht="23.2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4" s="19" customFormat="1" ht="16.5" customHeight="1">
      <c r="A4" s="19" t="s">
        <v>2</v>
      </c>
    </row>
    <row r="5" spans="36:37" s="19" customFormat="1" ht="16.5" customHeight="1" thickBot="1">
      <c r="AJ5" s="20" t="s">
        <v>14</v>
      </c>
      <c r="AK5" s="20"/>
    </row>
    <row r="6" spans="1:48" s="19" customFormat="1" ht="21" customHeight="1">
      <c r="A6" s="139" t="s">
        <v>5</v>
      </c>
      <c r="B6" s="140"/>
      <c r="C6" s="141"/>
      <c r="D6" s="150" t="s">
        <v>81</v>
      </c>
      <c r="E6" s="151"/>
      <c r="F6" s="151"/>
      <c r="G6" s="151"/>
      <c r="H6" s="151"/>
      <c r="I6" s="151"/>
      <c r="J6" s="151"/>
      <c r="K6" s="151"/>
      <c r="L6" s="151"/>
      <c r="M6" s="151"/>
      <c r="N6" s="152"/>
      <c r="P6" s="120" t="s">
        <v>79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  <c r="AH6" s="103"/>
      <c r="AI6" s="20" t="s">
        <v>43</v>
      </c>
      <c r="AK6" s="20"/>
      <c r="AU6" s="21" t="s">
        <v>16</v>
      </c>
      <c r="AV6" s="21" t="s">
        <v>15</v>
      </c>
    </row>
    <row r="7" spans="1:48" s="19" customFormat="1" ht="21" customHeight="1">
      <c r="A7" s="142" t="s">
        <v>6</v>
      </c>
      <c r="B7" s="143"/>
      <c r="C7" s="144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2"/>
      <c r="P7" s="123" t="s">
        <v>80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5"/>
      <c r="AI7" s="20" t="s">
        <v>44</v>
      </c>
      <c r="AK7" s="20"/>
      <c r="AU7" s="22" t="s">
        <v>61</v>
      </c>
      <c r="AV7" s="23">
        <v>2000</v>
      </c>
    </row>
    <row r="8" spans="1:48" s="19" customFormat="1" ht="21" customHeight="1" thickBot="1">
      <c r="A8" s="142" t="s">
        <v>7</v>
      </c>
      <c r="B8" s="143"/>
      <c r="C8" s="14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2"/>
      <c r="P8" s="126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I8" s="20" t="s">
        <v>45</v>
      </c>
      <c r="AK8" s="20"/>
      <c r="AU8" s="22" t="s">
        <v>62</v>
      </c>
      <c r="AV8" s="23">
        <v>2000</v>
      </c>
    </row>
    <row r="9" spans="1:48" s="19" customFormat="1" ht="21" customHeight="1" thickBot="1">
      <c r="A9" s="145" t="s">
        <v>8</v>
      </c>
      <c r="B9" s="146"/>
      <c r="C9" s="147"/>
      <c r="D9" s="163" t="s">
        <v>71</v>
      </c>
      <c r="E9" s="164"/>
      <c r="F9" s="164"/>
      <c r="G9" s="164"/>
      <c r="H9" s="164"/>
      <c r="I9" s="164"/>
      <c r="J9" s="164"/>
      <c r="K9" s="164"/>
      <c r="L9" s="164"/>
      <c r="M9" s="164"/>
      <c r="N9" s="165"/>
      <c r="AJ9" s="20"/>
      <c r="AK9" s="20"/>
      <c r="AU9" s="22" t="s">
        <v>63</v>
      </c>
      <c r="AV9" s="23">
        <v>2000</v>
      </c>
    </row>
    <row r="10" spans="1:50" s="30" customFormat="1" ht="16.5" customHeight="1">
      <c r="A10" s="133"/>
      <c r="B10" s="135" t="s">
        <v>0</v>
      </c>
      <c r="C10" s="137" t="s">
        <v>1</v>
      </c>
      <c r="D10" s="24" t="s">
        <v>3</v>
      </c>
      <c r="E10" s="25">
        <v>1</v>
      </c>
      <c r="F10" s="26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7">
        <v>9</v>
      </c>
      <c r="N10" s="27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153" t="s">
        <v>10</v>
      </c>
      <c r="AK10" s="137" t="s">
        <v>11</v>
      </c>
      <c r="AL10" s="137" t="s">
        <v>13</v>
      </c>
      <c r="AM10" s="155" t="s">
        <v>12</v>
      </c>
      <c r="AN10" s="80"/>
      <c r="AO10" s="80"/>
      <c r="AP10" s="80"/>
      <c r="AQ10" s="80"/>
      <c r="AR10" s="80"/>
      <c r="AS10" s="80"/>
      <c r="AT10" s="80"/>
      <c r="AU10" s="81"/>
      <c r="AV10" s="81"/>
      <c r="AW10" s="80"/>
      <c r="AX10" s="80"/>
    </row>
    <row r="11" spans="1:50" s="30" customFormat="1" ht="16.5" customHeight="1" thickBot="1">
      <c r="A11" s="134"/>
      <c r="B11" s="136"/>
      <c r="C11" s="138"/>
      <c r="D11" s="31" t="s">
        <v>4</v>
      </c>
      <c r="E11" s="33" t="s">
        <v>3</v>
      </c>
      <c r="F11" s="102" t="s">
        <v>58</v>
      </c>
      <c r="G11" s="102" t="s">
        <v>59</v>
      </c>
      <c r="H11" s="102" t="s">
        <v>60</v>
      </c>
      <c r="I11" s="102" t="s">
        <v>55</v>
      </c>
      <c r="J11" s="102" t="s">
        <v>56</v>
      </c>
      <c r="K11" s="32" t="s">
        <v>57</v>
      </c>
      <c r="L11" s="33" t="s">
        <v>3</v>
      </c>
      <c r="M11" s="33" t="s">
        <v>58</v>
      </c>
      <c r="N11" s="102" t="s">
        <v>59</v>
      </c>
      <c r="O11" s="102" t="s">
        <v>60</v>
      </c>
      <c r="P11" s="102" t="s">
        <v>55</v>
      </c>
      <c r="Q11" s="102" t="s">
        <v>56</v>
      </c>
      <c r="R11" s="32" t="s">
        <v>57</v>
      </c>
      <c r="S11" s="33" t="s">
        <v>3</v>
      </c>
      <c r="T11" s="102" t="s">
        <v>58</v>
      </c>
      <c r="U11" s="102" t="s">
        <v>59</v>
      </c>
      <c r="V11" s="102" t="s">
        <v>60</v>
      </c>
      <c r="W11" s="102" t="s">
        <v>55</v>
      </c>
      <c r="X11" s="102" t="s">
        <v>56</v>
      </c>
      <c r="Y11" s="32" t="s">
        <v>57</v>
      </c>
      <c r="Z11" s="33" t="s">
        <v>3</v>
      </c>
      <c r="AA11" s="102" t="s">
        <v>58</v>
      </c>
      <c r="AB11" s="102" t="s">
        <v>59</v>
      </c>
      <c r="AC11" s="102" t="s">
        <v>60</v>
      </c>
      <c r="AD11" s="102" t="s">
        <v>55</v>
      </c>
      <c r="AE11" s="102" t="s">
        <v>56</v>
      </c>
      <c r="AF11" s="33" t="s">
        <v>57</v>
      </c>
      <c r="AG11" s="33" t="s">
        <v>3</v>
      </c>
      <c r="AH11" s="102" t="s">
        <v>58</v>
      </c>
      <c r="AI11" s="102" t="s">
        <v>59</v>
      </c>
      <c r="AJ11" s="154"/>
      <c r="AK11" s="138"/>
      <c r="AL11" s="138"/>
      <c r="AM11" s="156"/>
      <c r="AN11" s="82">
        <v>1</v>
      </c>
      <c r="AO11" s="82">
        <v>2</v>
      </c>
      <c r="AP11" s="82">
        <v>3</v>
      </c>
      <c r="AQ11" s="82">
        <v>4</v>
      </c>
      <c r="AR11" s="82">
        <v>5</v>
      </c>
      <c r="AS11" s="82">
        <v>6</v>
      </c>
      <c r="AT11" s="80"/>
      <c r="AU11" s="82" t="s">
        <v>73</v>
      </c>
      <c r="AV11" s="82" t="s">
        <v>74</v>
      </c>
      <c r="AW11" s="82" t="s">
        <v>75</v>
      </c>
      <c r="AX11" s="80"/>
    </row>
    <row r="12" spans="1:50" s="41" customFormat="1" ht="17.25" customHeight="1">
      <c r="A12" s="35">
        <v>1</v>
      </c>
      <c r="B12" s="35"/>
      <c r="C12" s="148"/>
      <c r="D12" s="149"/>
      <c r="E12" s="91"/>
      <c r="F12" s="92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8"/>
      <c r="W12" s="38"/>
      <c r="X12" s="38"/>
      <c r="Y12" s="38"/>
      <c r="Z12" s="38"/>
      <c r="AA12" s="38"/>
      <c r="AB12" s="36"/>
      <c r="AC12" s="36"/>
      <c r="AD12" s="36"/>
      <c r="AE12" s="36"/>
      <c r="AF12" s="38"/>
      <c r="AG12" s="110"/>
      <c r="AH12" s="110"/>
      <c r="AI12" s="111"/>
      <c r="AJ12" s="50">
        <f>COUNTIF(E12:AI12,"○")</f>
        <v>0</v>
      </c>
      <c r="AK12" s="39"/>
      <c r="AL12" s="40">
        <v>2000</v>
      </c>
      <c r="AM12" s="51">
        <f>IF(AL12="","",AJ12*AL12)</f>
        <v>0</v>
      </c>
      <c r="AN12" s="49">
        <f>COUNTIF(E12:K12,"○")</f>
        <v>0</v>
      </c>
      <c r="AO12" s="49">
        <f>COUNTIF(L12:R12,"○")</f>
        <v>0</v>
      </c>
      <c r="AP12" s="49">
        <f>COUNTIF(S12:Y12,"○")</f>
        <v>0</v>
      </c>
      <c r="AQ12" s="49">
        <f>COUNTIF(Z12:AF12,"○")</f>
        <v>0</v>
      </c>
      <c r="AR12" s="49">
        <f>COUNTIF(AG12:AI12,"○")</f>
        <v>0</v>
      </c>
      <c r="AS12" s="49"/>
      <c r="AT12" s="83" t="str">
        <f>IF(AN12&gt;3,"1",IF(AO12&gt;3,"1",IF(AP12&gt;3,"1",IF(AQ12&gt;3,"1",IF(AR12&gt;3,"1",IF(AS12&gt;3,"1","0"))))))</f>
        <v>0</v>
      </c>
      <c r="AU12" s="84">
        <f>IF(AK12="身体",$AJ$12,$AN$10)</f>
        <v>0</v>
      </c>
      <c r="AV12" s="84">
        <f>IF(AK12="知的",$AJ$12,$AN$10)</f>
        <v>0</v>
      </c>
      <c r="AW12" s="84">
        <f>IF(AK12="精神",$AJ$12,$AN$10)</f>
        <v>0</v>
      </c>
      <c r="AX12" s="83"/>
    </row>
    <row r="13" spans="1:50" s="41" customFormat="1" ht="17.25" customHeight="1">
      <c r="A13" s="42">
        <v>2</v>
      </c>
      <c r="B13" s="42"/>
      <c r="C13" s="130"/>
      <c r="D13" s="131"/>
      <c r="E13" s="43"/>
      <c r="F13" s="44"/>
      <c r="G13" s="93"/>
      <c r="H13" s="37"/>
      <c r="I13" s="37"/>
      <c r="J13" s="37"/>
      <c r="K13" s="37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6"/>
      <c r="AC13" s="36"/>
      <c r="AD13" s="36"/>
      <c r="AE13" s="36"/>
      <c r="AF13" s="38"/>
      <c r="AG13" s="110"/>
      <c r="AH13" s="110"/>
      <c r="AI13" s="112"/>
      <c r="AJ13" s="50">
        <f>COUNTIF(E13:AI13,"○")</f>
        <v>0</v>
      </c>
      <c r="AK13" s="39"/>
      <c r="AL13" s="40">
        <v>2000</v>
      </c>
      <c r="AM13" s="51">
        <f>IF(AL13="","",AJ13*AL13)</f>
        <v>0</v>
      </c>
      <c r="AN13" s="49">
        <f aca="true" t="shared" si="0" ref="AN13:AN36">COUNTIF(E13:K13,"○")</f>
        <v>0</v>
      </c>
      <c r="AO13" s="49">
        <f aca="true" t="shared" si="1" ref="AO13:AO36">COUNTIF(L13:R13,"○")</f>
        <v>0</v>
      </c>
      <c r="AP13" s="49">
        <f aca="true" t="shared" si="2" ref="AP13:AP36">COUNTIF(S13:Y13,"○")</f>
        <v>0</v>
      </c>
      <c r="AQ13" s="49">
        <f aca="true" t="shared" si="3" ref="AQ13:AQ36">COUNTIF(Z13:AF13,"○")</f>
        <v>0</v>
      </c>
      <c r="AR13" s="49">
        <f aca="true" t="shared" si="4" ref="AR13:AR36">COUNTIF(AG13:AI13,"○")</f>
        <v>0</v>
      </c>
      <c r="AS13" s="49"/>
      <c r="AT13" s="83" t="str">
        <f>IF(AN13&gt;3,"1",IF(AO13&gt;3,"1",IF(AP13&gt;3,"1",IF(AQ13&gt;3,"1",IF(AR13&gt;3,"1",IF(AS13&gt;3,"1","0"))))))</f>
        <v>0</v>
      </c>
      <c r="AU13" s="84">
        <f>IF(AK13="身体",$AJ$13,$AN$10)</f>
        <v>0</v>
      </c>
      <c r="AV13" s="84">
        <f>IF(AK13="知的",$AJ$13,$AN$10)</f>
        <v>0</v>
      </c>
      <c r="AW13" s="84">
        <f>IF(AK13="精神",$AJ$13,$AN$10)</f>
        <v>0</v>
      </c>
      <c r="AX13" s="83"/>
    </row>
    <row r="14" spans="1:50" s="41" customFormat="1" ht="17.25" customHeight="1">
      <c r="A14" s="42">
        <v>3</v>
      </c>
      <c r="B14" s="42"/>
      <c r="C14" s="130"/>
      <c r="D14" s="131"/>
      <c r="E14" s="43"/>
      <c r="F14" s="44"/>
      <c r="G14" s="44"/>
      <c r="H14" s="37"/>
      <c r="I14" s="3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8"/>
      <c r="Z14" s="38"/>
      <c r="AA14" s="38"/>
      <c r="AB14" s="38"/>
      <c r="AC14" s="38"/>
      <c r="AD14" s="38"/>
      <c r="AE14" s="38"/>
      <c r="AF14" s="38"/>
      <c r="AG14" s="110"/>
      <c r="AH14" s="110"/>
      <c r="AI14" s="112"/>
      <c r="AJ14" s="50">
        <f aca="true" t="shared" si="5" ref="AJ14:AJ36">COUNTIF(E14:AI14,"○")</f>
        <v>0</v>
      </c>
      <c r="AK14" s="39"/>
      <c r="AL14" s="40">
        <v>2000</v>
      </c>
      <c r="AM14" s="51">
        <f aca="true" t="shared" si="6" ref="AM14:AM36">IF(AL14="","",AJ14*AL14)</f>
        <v>0</v>
      </c>
      <c r="AN14" s="49">
        <f t="shared" si="0"/>
        <v>0</v>
      </c>
      <c r="AO14" s="49">
        <f t="shared" si="1"/>
        <v>0</v>
      </c>
      <c r="AP14" s="49">
        <f t="shared" si="2"/>
        <v>0</v>
      </c>
      <c r="AQ14" s="49">
        <f t="shared" si="3"/>
        <v>0</v>
      </c>
      <c r="AR14" s="49">
        <f t="shared" si="4"/>
        <v>0</v>
      </c>
      <c r="AS14" s="49"/>
      <c r="AT14" s="83" t="str">
        <f aca="true" t="shared" si="7" ref="AT14:AT36">IF(AN14&gt;3,"1",IF(AO14&gt;3,"1",IF(AP14&gt;3,"1",IF(AQ14&gt;3,"1",IF(AR14&gt;3,"1",IF(AS14&gt;3,"1","0"))))))</f>
        <v>0</v>
      </c>
      <c r="AU14" s="84">
        <f>IF(AK14="身体",$AJ$14,$AN$10)</f>
        <v>0</v>
      </c>
      <c r="AV14" s="84">
        <f>IF(AK14="知的",$AJ$14,$AN$10)</f>
        <v>0</v>
      </c>
      <c r="AW14" s="84">
        <f>IF(AK14="精神",$AJ$14,$AN$10)</f>
        <v>0</v>
      </c>
      <c r="AX14" s="83"/>
    </row>
    <row r="15" spans="1:50" s="41" customFormat="1" ht="17.25" customHeight="1">
      <c r="A15" s="42">
        <v>4</v>
      </c>
      <c r="B15" s="42"/>
      <c r="C15" s="130"/>
      <c r="D15" s="131"/>
      <c r="E15" s="43"/>
      <c r="F15" s="44"/>
      <c r="G15" s="44"/>
      <c r="H15" s="37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110"/>
      <c r="AH15" s="110"/>
      <c r="AI15" s="112"/>
      <c r="AJ15" s="50">
        <f t="shared" si="5"/>
        <v>0</v>
      </c>
      <c r="AK15" s="39"/>
      <c r="AL15" s="40">
        <v>2000</v>
      </c>
      <c r="AM15" s="51">
        <f t="shared" si="6"/>
        <v>0</v>
      </c>
      <c r="AN15" s="49">
        <f t="shared" si="0"/>
        <v>0</v>
      </c>
      <c r="AO15" s="49">
        <f t="shared" si="1"/>
        <v>0</v>
      </c>
      <c r="AP15" s="49">
        <f t="shared" si="2"/>
        <v>0</v>
      </c>
      <c r="AQ15" s="49">
        <f t="shared" si="3"/>
        <v>0</v>
      </c>
      <c r="AR15" s="49">
        <f t="shared" si="4"/>
        <v>0</v>
      </c>
      <c r="AS15" s="49"/>
      <c r="AT15" s="83" t="str">
        <f t="shared" si="7"/>
        <v>0</v>
      </c>
      <c r="AU15" s="84">
        <f>IF(AK15="身体",$AJ$15,$AN$10)</f>
        <v>0</v>
      </c>
      <c r="AV15" s="84">
        <f>IF(AK15="知的",$AJ$15,$AN$10)</f>
        <v>0</v>
      </c>
      <c r="AW15" s="84">
        <f>IF(AK15="精神",$AJ$15,$AN$10)</f>
        <v>0</v>
      </c>
      <c r="AX15" s="83"/>
    </row>
    <row r="16" spans="1:50" s="41" customFormat="1" ht="17.25" customHeight="1">
      <c r="A16" s="42">
        <v>5</v>
      </c>
      <c r="B16" s="42"/>
      <c r="C16" s="130"/>
      <c r="D16" s="131"/>
      <c r="E16" s="43"/>
      <c r="F16" s="44"/>
      <c r="G16" s="44"/>
      <c r="H16" s="37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6"/>
      <c r="AC16" s="36"/>
      <c r="AD16" s="36"/>
      <c r="AE16" s="36"/>
      <c r="AF16" s="38"/>
      <c r="AG16" s="110"/>
      <c r="AH16" s="110"/>
      <c r="AI16" s="112"/>
      <c r="AJ16" s="50">
        <f t="shared" si="5"/>
        <v>0</v>
      </c>
      <c r="AK16" s="39"/>
      <c r="AL16" s="40">
        <v>2000</v>
      </c>
      <c r="AM16" s="51">
        <f t="shared" si="6"/>
        <v>0</v>
      </c>
      <c r="AN16" s="49">
        <f t="shared" si="0"/>
        <v>0</v>
      </c>
      <c r="AO16" s="49">
        <f t="shared" si="1"/>
        <v>0</v>
      </c>
      <c r="AP16" s="49">
        <f t="shared" si="2"/>
        <v>0</v>
      </c>
      <c r="AQ16" s="49">
        <f t="shared" si="3"/>
        <v>0</v>
      </c>
      <c r="AR16" s="49">
        <f t="shared" si="4"/>
        <v>0</v>
      </c>
      <c r="AS16" s="49"/>
      <c r="AT16" s="83" t="str">
        <f t="shared" si="7"/>
        <v>0</v>
      </c>
      <c r="AU16" s="84">
        <f>IF(AK16="身体",$AJ$16,$AN$10)</f>
        <v>0</v>
      </c>
      <c r="AV16" s="84">
        <f>IF(AK16="知的",$AJ$16,$AN$10)</f>
        <v>0</v>
      </c>
      <c r="AW16" s="84">
        <f>IF(AK16="精神",$AJ$16,$AN$10)</f>
        <v>0</v>
      </c>
      <c r="AX16" s="83"/>
    </row>
    <row r="17" spans="1:50" s="41" customFormat="1" ht="17.25" customHeight="1">
      <c r="A17" s="42">
        <v>6</v>
      </c>
      <c r="B17" s="42"/>
      <c r="C17" s="130"/>
      <c r="D17" s="131"/>
      <c r="E17" s="43"/>
      <c r="F17" s="44"/>
      <c r="G17" s="44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6"/>
      <c r="W17" s="36"/>
      <c r="X17" s="36"/>
      <c r="Y17" s="36"/>
      <c r="Z17" s="38"/>
      <c r="AA17" s="38"/>
      <c r="AB17" s="38"/>
      <c r="AC17" s="38"/>
      <c r="AD17" s="38"/>
      <c r="AE17" s="38"/>
      <c r="AF17" s="38"/>
      <c r="AG17" s="110"/>
      <c r="AH17" s="110"/>
      <c r="AI17" s="112"/>
      <c r="AJ17" s="50">
        <f t="shared" si="5"/>
        <v>0</v>
      </c>
      <c r="AK17" s="39"/>
      <c r="AL17" s="40">
        <v>2000</v>
      </c>
      <c r="AM17" s="51">
        <f t="shared" si="6"/>
        <v>0</v>
      </c>
      <c r="AN17" s="49">
        <f t="shared" si="0"/>
        <v>0</v>
      </c>
      <c r="AO17" s="49">
        <f t="shared" si="1"/>
        <v>0</v>
      </c>
      <c r="AP17" s="49">
        <f t="shared" si="2"/>
        <v>0</v>
      </c>
      <c r="AQ17" s="49">
        <f t="shared" si="3"/>
        <v>0</v>
      </c>
      <c r="AR17" s="49">
        <f t="shared" si="4"/>
        <v>0</v>
      </c>
      <c r="AS17" s="49"/>
      <c r="AT17" s="83" t="str">
        <f t="shared" si="7"/>
        <v>0</v>
      </c>
      <c r="AU17" s="84">
        <f>IF(AK17="身体",$AJ$17,$AN$10)</f>
        <v>0</v>
      </c>
      <c r="AV17" s="84">
        <f>IF(AK17="知的",$AJ$17,$AN$10)</f>
        <v>0</v>
      </c>
      <c r="AW17" s="84">
        <f>IF(AK17="精神",$AJ$17,$AN$10)</f>
        <v>0</v>
      </c>
      <c r="AX17" s="83"/>
    </row>
    <row r="18" spans="1:50" s="41" customFormat="1" ht="17.25" customHeight="1">
      <c r="A18" s="42">
        <v>7</v>
      </c>
      <c r="B18" s="42"/>
      <c r="C18" s="130"/>
      <c r="D18" s="131"/>
      <c r="E18" s="43"/>
      <c r="F18" s="44"/>
      <c r="G18" s="44"/>
      <c r="H18" s="37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6"/>
      <c r="AF18" s="36"/>
      <c r="AG18" s="113"/>
      <c r="AH18" s="113"/>
      <c r="AI18" s="112"/>
      <c r="AJ18" s="50">
        <f t="shared" si="5"/>
        <v>0</v>
      </c>
      <c r="AK18" s="39"/>
      <c r="AL18" s="40">
        <v>2000</v>
      </c>
      <c r="AM18" s="51">
        <f t="shared" si="6"/>
        <v>0</v>
      </c>
      <c r="AN18" s="49">
        <f t="shared" si="0"/>
        <v>0</v>
      </c>
      <c r="AO18" s="49">
        <f t="shared" si="1"/>
        <v>0</v>
      </c>
      <c r="AP18" s="49">
        <f t="shared" si="2"/>
        <v>0</v>
      </c>
      <c r="AQ18" s="49">
        <f t="shared" si="3"/>
        <v>0</v>
      </c>
      <c r="AR18" s="49">
        <f>COUNTIF(AG18:AI18,"○")</f>
        <v>0</v>
      </c>
      <c r="AS18" s="49"/>
      <c r="AT18" s="83" t="str">
        <f t="shared" si="7"/>
        <v>0</v>
      </c>
      <c r="AU18" s="84">
        <f>IF(AK18="身体",$AJ$18,$AN$10)</f>
        <v>0</v>
      </c>
      <c r="AV18" s="84">
        <f>IF(AK18="知的",$AJ$18,$AN$10)</f>
        <v>0</v>
      </c>
      <c r="AW18" s="84">
        <f>IF(AK18="精神",$AJ$18,$AN$10)</f>
        <v>0</v>
      </c>
      <c r="AX18" s="83"/>
    </row>
    <row r="19" spans="1:50" s="41" customFormat="1" ht="17.25" customHeight="1">
      <c r="A19" s="42">
        <v>8</v>
      </c>
      <c r="B19" s="42"/>
      <c r="C19" s="130"/>
      <c r="D19" s="131"/>
      <c r="E19" s="43"/>
      <c r="F19" s="44"/>
      <c r="G19" s="44"/>
      <c r="H19" s="37"/>
      <c r="I19" s="3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6"/>
      <c r="AC19" s="36"/>
      <c r="AD19" s="36"/>
      <c r="AE19" s="36"/>
      <c r="AF19" s="38"/>
      <c r="AG19" s="110"/>
      <c r="AH19" s="110"/>
      <c r="AI19" s="112"/>
      <c r="AJ19" s="50">
        <f t="shared" si="5"/>
        <v>0</v>
      </c>
      <c r="AK19" s="39"/>
      <c r="AL19" s="40">
        <v>2000</v>
      </c>
      <c r="AM19" s="51">
        <f t="shared" si="6"/>
        <v>0</v>
      </c>
      <c r="AN19" s="49">
        <f t="shared" si="0"/>
        <v>0</v>
      </c>
      <c r="AO19" s="49">
        <f t="shared" si="1"/>
        <v>0</v>
      </c>
      <c r="AP19" s="49">
        <f t="shared" si="2"/>
        <v>0</v>
      </c>
      <c r="AQ19" s="49">
        <f t="shared" si="3"/>
        <v>0</v>
      </c>
      <c r="AR19" s="49">
        <f t="shared" si="4"/>
        <v>0</v>
      </c>
      <c r="AS19" s="49"/>
      <c r="AT19" s="83" t="str">
        <f t="shared" si="7"/>
        <v>0</v>
      </c>
      <c r="AU19" s="84">
        <f>IF(AK19="身体",$AJ$19,$AN$10)</f>
        <v>0</v>
      </c>
      <c r="AV19" s="84">
        <f>IF(AK19="知的",$AJ$19,$AN$10)</f>
        <v>0</v>
      </c>
      <c r="AW19" s="84">
        <f>IF(AK19="精神",$AJ$19,$AN$10)</f>
        <v>0</v>
      </c>
      <c r="AX19" s="83"/>
    </row>
    <row r="20" spans="1:50" s="41" customFormat="1" ht="17.25" customHeight="1">
      <c r="A20" s="42">
        <v>9</v>
      </c>
      <c r="B20" s="42"/>
      <c r="C20" s="130"/>
      <c r="D20" s="131"/>
      <c r="E20" s="43"/>
      <c r="F20" s="44"/>
      <c r="G20" s="44"/>
      <c r="H20" s="37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10"/>
      <c r="AH20" s="110"/>
      <c r="AI20" s="112"/>
      <c r="AJ20" s="50">
        <f t="shared" si="5"/>
        <v>0</v>
      </c>
      <c r="AK20" s="39"/>
      <c r="AL20" s="40">
        <v>2000</v>
      </c>
      <c r="AM20" s="51">
        <f t="shared" si="6"/>
        <v>0</v>
      </c>
      <c r="AN20" s="49">
        <f t="shared" si="0"/>
        <v>0</v>
      </c>
      <c r="AO20" s="49">
        <f t="shared" si="1"/>
        <v>0</v>
      </c>
      <c r="AP20" s="49">
        <f t="shared" si="2"/>
        <v>0</v>
      </c>
      <c r="AQ20" s="49">
        <f t="shared" si="3"/>
        <v>0</v>
      </c>
      <c r="AR20" s="49">
        <f t="shared" si="4"/>
        <v>0</v>
      </c>
      <c r="AS20" s="49"/>
      <c r="AT20" s="83" t="str">
        <f t="shared" si="7"/>
        <v>0</v>
      </c>
      <c r="AU20" s="84">
        <f>IF(AK20="身体",$AJ$20,$AN$10)</f>
        <v>0</v>
      </c>
      <c r="AV20" s="84">
        <f>IF(AK20="知的",$AJ$20,$AN$10)</f>
        <v>0</v>
      </c>
      <c r="AW20" s="84">
        <f>IF(AK20="精神",$AJ$20,$AN$10)</f>
        <v>0</v>
      </c>
      <c r="AX20" s="83"/>
    </row>
    <row r="21" spans="1:50" s="41" customFormat="1" ht="17.25" customHeight="1">
      <c r="A21" s="42">
        <v>10</v>
      </c>
      <c r="B21" s="42"/>
      <c r="C21" s="130"/>
      <c r="D21" s="131"/>
      <c r="E21" s="43"/>
      <c r="F21" s="44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10"/>
      <c r="AH21" s="110"/>
      <c r="AI21" s="112"/>
      <c r="AJ21" s="50">
        <f t="shared" si="5"/>
        <v>0</v>
      </c>
      <c r="AK21" s="39"/>
      <c r="AL21" s="40">
        <v>2000</v>
      </c>
      <c r="AM21" s="51">
        <f t="shared" si="6"/>
        <v>0</v>
      </c>
      <c r="AN21" s="49">
        <f t="shared" si="0"/>
        <v>0</v>
      </c>
      <c r="AO21" s="49">
        <f t="shared" si="1"/>
        <v>0</v>
      </c>
      <c r="AP21" s="49">
        <f t="shared" si="2"/>
        <v>0</v>
      </c>
      <c r="AQ21" s="49">
        <f t="shared" si="3"/>
        <v>0</v>
      </c>
      <c r="AR21" s="49">
        <f t="shared" si="4"/>
        <v>0</v>
      </c>
      <c r="AS21" s="49"/>
      <c r="AT21" s="83" t="str">
        <f t="shared" si="7"/>
        <v>0</v>
      </c>
      <c r="AU21" s="84">
        <f>IF(AK21="身体",$AJ$21,$AN$10)</f>
        <v>0</v>
      </c>
      <c r="AV21" s="84">
        <f>IF(AK21="知的",$AJ$21,$AN$10)</f>
        <v>0</v>
      </c>
      <c r="AW21" s="84">
        <f>IF(AK21="精神",$AJ$21,$AN$10)</f>
        <v>0</v>
      </c>
      <c r="AX21" s="83"/>
    </row>
    <row r="22" spans="1:50" s="41" customFormat="1" ht="17.25" customHeight="1">
      <c r="A22" s="42">
        <v>11</v>
      </c>
      <c r="B22" s="42"/>
      <c r="C22" s="130"/>
      <c r="D22" s="131"/>
      <c r="E22" s="43"/>
      <c r="F22" s="44"/>
      <c r="G22" s="44"/>
      <c r="H22" s="37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10"/>
      <c r="AH22" s="110"/>
      <c r="AI22" s="112"/>
      <c r="AJ22" s="50">
        <f t="shared" si="5"/>
        <v>0</v>
      </c>
      <c r="AK22" s="39"/>
      <c r="AL22" s="40">
        <v>2000</v>
      </c>
      <c r="AM22" s="51">
        <f t="shared" si="6"/>
        <v>0</v>
      </c>
      <c r="AN22" s="49">
        <f t="shared" si="0"/>
        <v>0</v>
      </c>
      <c r="AO22" s="49">
        <f t="shared" si="1"/>
        <v>0</v>
      </c>
      <c r="AP22" s="49">
        <f t="shared" si="2"/>
        <v>0</v>
      </c>
      <c r="AQ22" s="49">
        <f t="shared" si="3"/>
        <v>0</v>
      </c>
      <c r="AR22" s="49">
        <f t="shared" si="4"/>
        <v>0</v>
      </c>
      <c r="AS22" s="49"/>
      <c r="AT22" s="83" t="str">
        <f t="shared" si="7"/>
        <v>0</v>
      </c>
      <c r="AU22" s="84">
        <f>IF(AK22="身体",$AJ$22,$AN$10)</f>
        <v>0</v>
      </c>
      <c r="AV22" s="84">
        <f>IF(AK22="知的",$AJ$22,$AN$10)</f>
        <v>0</v>
      </c>
      <c r="AW22" s="84">
        <f>IF(AK22="精神",$AJ$22,$AN$10)</f>
        <v>0</v>
      </c>
      <c r="AX22" s="83"/>
    </row>
    <row r="23" spans="1:50" s="41" customFormat="1" ht="17.25" customHeight="1">
      <c r="A23" s="42">
        <v>12</v>
      </c>
      <c r="B23" s="42"/>
      <c r="C23" s="130"/>
      <c r="D23" s="131"/>
      <c r="E23" s="43"/>
      <c r="F23" s="44"/>
      <c r="G23" s="44"/>
      <c r="H23" s="37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/>
      <c r="Z23" s="38"/>
      <c r="AA23" s="38"/>
      <c r="AB23" s="38"/>
      <c r="AC23" s="38"/>
      <c r="AD23" s="38"/>
      <c r="AE23" s="38"/>
      <c r="AF23" s="38"/>
      <c r="AG23" s="110"/>
      <c r="AH23" s="110"/>
      <c r="AI23" s="112"/>
      <c r="AJ23" s="50">
        <f t="shared" si="5"/>
        <v>0</v>
      </c>
      <c r="AK23" s="39"/>
      <c r="AL23" s="40">
        <v>2000</v>
      </c>
      <c r="AM23" s="51">
        <f t="shared" si="6"/>
        <v>0</v>
      </c>
      <c r="AN23" s="49">
        <f t="shared" si="0"/>
        <v>0</v>
      </c>
      <c r="AO23" s="49">
        <f t="shared" si="1"/>
        <v>0</v>
      </c>
      <c r="AP23" s="49">
        <f t="shared" si="2"/>
        <v>0</v>
      </c>
      <c r="AQ23" s="49">
        <f t="shared" si="3"/>
        <v>0</v>
      </c>
      <c r="AR23" s="49">
        <f t="shared" si="4"/>
        <v>0</v>
      </c>
      <c r="AS23" s="49"/>
      <c r="AT23" s="83" t="str">
        <f t="shared" si="7"/>
        <v>0</v>
      </c>
      <c r="AU23" s="84">
        <f>IF(AK23="身体",$AJ$23,$AN$10)</f>
        <v>0</v>
      </c>
      <c r="AV23" s="84">
        <f>IF(AK23="知的",$AJ$23,$AN$10)</f>
        <v>0</v>
      </c>
      <c r="AW23" s="84">
        <f>IF(AK23="精神",$AJ$23,$AN$10)</f>
        <v>0</v>
      </c>
      <c r="AX23" s="83"/>
    </row>
    <row r="24" spans="1:50" s="41" customFormat="1" ht="17.25" customHeight="1">
      <c r="A24" s="42">
        <v>13</v>
      </c>
      <c r="B24" s="42"/>
      <c r="C24" s="130"/>
      <c r="D24" s="131"/>
      <c r="E24" s="43"/>
      <c r="F24" s="44"/>
      <c r="G24" s="44"/>
      <c r="H24" s="37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8"/>
      <c r="V24" s="38"/>
      <c r="W24" s="38"/>
      <c r="X24" s="38"/>
      <c r="Y24" s="38"/>
      <c r="Z24" s="38"/>
      <c r="AA24" s="38"/>
      <c r="AB24" s="36"/>
      <c r="AC24" s="36"/>
      <c r="AD24" s="36"/>
      <c r="AE24" s="36"/>
      <c r="AF24" s="38"/>
      <c r="AG24" s="110"/>
      <c r="AH24" s="110"/>
      <c r="AI24" s="112"/>
      <c r="AJ24" s="50">
        <f t="shared" si="5"/>
        <v>0</v>
      </c>
      <c r="AK24" s="39"/>
      <c r="AL24" s="40">
        <v>2000</v>
      </c>
      <c r="AM24" s="51">
        <f t="shared" si="6"/>
        <v>0</v>
      </c>
      <c r="AN24" s="49">
        <f t="shared" si="0"/>
        <v>0</v>
      </c>
      <c r="AO24" s="49">
        <f t="shared" si="1"/>
        <v>0</v>
      </c>
      <c r="AP24" s="49">
        <f t="shared" si="2"/>
        <v>0</v>
      </c>
      <c r="AQ24" s="49">
        <f t="shared" si="3"/>
        <v>0</v>
      </c>
      <c r="AR24" s="49">
        <f t="shared" si="4"/>
        <v>0</v>
      </c>
      <c r="AS24" s="49"/>
      <c r="AT24" s="83" t="str">
        <f t="shared" si="7"/>
        <v>0</v>
      </c>
      <c r="AU24" s="84">
        <f>IF(AK24="身体",$AJ$24,$AN$10)</f>
        <v>0</v>
      </c>
      <c r="AV24" s="84">
        <f>IF(AK24="知的",$AJ$24,$AN$10)</f>
        <v>0</v>
      </c>
      <c r="AW24" s="84">
        <f>IF(AK24="精神",$AJ$24,$AN$10)</f>
        <v>0</v>
      </c>
      <c r="AX24" s="83"/>
    </row>
    <row r="25" spans="1:50" s="41" customFormat="1" ht="17.25" customHeight="1">
      <c r="A25" s="42">
        <v>14</v>
      </c>
      <c r="B25" s="42"/>
      <c r="C25" s="130"/>
      <c r="D25" s="131"/>
      <c r="E25" s="43"/>
      <c r="F25" s="44"/>
      <c r="G25" s="44"/>
      <c r="H25" s="37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8"/>
      <c r="AC25" s="38"/>
      <c r="AD25" s="38"/>
      <c r="AE25" s="38"/>
      <c r="AF25" s="38"/>
      <c r="AG25" s="110"/>
      <c r="AH25" s="110"/>
      <c r="AI25" s="112"/>
      <c r="AJ25" s="50">
        <f t="shared" si="5"/>
        <v>0</v>
      </c>
      <c r="AK25" s="39"/>
      <c r="AL25" s="40">
        <v>2000</v>
      </c>
      <c r="AM25" s="51">
        <f t="shared" si="6"/>
        <v>0</v>
      </c>
      <c r="AN25" s="49">
        <f t="shared" si="0"/>
        <v>0</v>
      </c>
      <c r="AO25" s="49">
        <f t="shared" si="1"/>
        <v>0</v>
      </c>
      <c r="AP25" s="49">
        <f t="shared" si="2"/>
        <v>0</v>
      </c>
      <c r="AQ25" s="49">
        <f t="shared" si="3"/>
        <v>0</v>
      </c>
      <c r="AR25" s="49">
        <f t="shared" si="4"/>
        <v>0</v>
      </c>
      <c r="AS25" s="49"/>
      <c r="AT25" s="83" t="str">
        <f t="shared" si="7"/>
        <v>0</v>
      </c>
      <c r="AU25" s="84">
        <f>IF(AK25="身体",$AJ$25,$AN$10)</f>
        <v>0</v>
      </c>
      <c r="AV25" s="84">
        <f>IF(AK25="知的",$AJ$25,$AN$10)</f>
        <v>0</v>
      </c>
      <c r="AW25" s="84">
        <f>IF(AK25="精神",$AJ$25,$AN$10)</f>
        <v>0</v>
      </c>
      <c r="AX25" s="83"/>
    </row>
    <row r="26" spans="1:50" s="41" customFormat="1" ht="17.25" customHeight="1">
      <c r="A26" s="42">
        <v>15</v>
      </c>
      <c r="B26" s="42"/>
      <c r="C26" s="130"/>
      <c r="D26" s="131"/>
      <c r="E26" s="43"/>
      <c r="F26" s="44"/>
      <c r="G26" s="44"/>
      <c r="H26" s="37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110"/>
      <c r="AH26" s="110"/>
      <c r="AI26" s="112"/>
      <c r="AJ26" s="50">
        <f t="shared" si="5"/>
        <v>0</v>
      </c>
      <c r="AK26" s="39"/>
      <c r="AL26" s="40">
        <v>2000</v>
      </c>
      <c r="AM26" s="51">
        <f t="shared" si="6"/>
        <v>0</v>
      </c>
      <c r="AN26" s="49">
        <f t="shared" si="0"/>
        <v>0</v>
      </c>
      <c r="AO26" s="49">
        <f t="shared" si="1"/>
        <v>0</v>
      </c>
      <c r="AP26" s="49">
        <f t="shared" si="2"/>
        <v>0</v>
      </c>
      <c r="AQ26" s="49">
        <f t="shared" si="3"/>
        <v>0</v>
      </c>
      <c r="AR26" s="49">
        <f t="shared" si="4"/>
        <v>0</v>
      </c>
      <c r="AS26" s="49"/>
      <c r="AT26" s="83" t="str">
        <f t="shared" si="7"/>
        <v>0</v>
      </c>
      <c r="AU26" s="84">
        <f>IF(AK26="身体",$AJ$26,$AN$10)</f>
        <v>0</v>
      </c>
      <c r="AV26" s="84">
        <f>IF(AK26="知的",$AJ$26,$AN$10)</f>
        <v>0</v>
      </c>
      <c r="AW26" s="84">
        <f>IF(AK26="精神",$AJ$26,$AN$10)</f>
        <v>0</v>
      </c>
      <c r="AX26" s="83"/>
    </row>
    <row r="27" spans="1:50" s="41" customFormat="1" ht="17.25" customHeight="1">
      <c r="A27" s="42">
        <v>16</v>
      </c>
      <c r="B27" s="42"/>
      <c r="C27" s="130"/>
      <c r="D27" s="131"/>
      <c r="E27" s="43"/>
      <c r="F27" s="44"/>
      <c r="G27" s="44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6"/>
      <c r="AB27" s="36"/>
      <c r="AC27" s="36"/>
      <c r="AD27" s="36"/>
      <c r="AE27" s="36"/>
      <c r="AF27" s="38"/>
      <c r="AG27" s="110"/>
      <c r="AH27" s="110"/>
      <c r="AI27" s="112"/>
      <c r="AJ27" s="50">
        <f t="shared" si="5"/>
        <v>0</v>
      </c>
      <c r="AK27" s="39"/>
      <c r="AL27" s="40">
        <v>2000</v>
      </c>
      <c r="AM27" s="51">
        <f t="shared" si="6"/>
        <v>0</v>
      </c>
      <c r="AN27" s="49">
        <f t="shared" si="0"/>
        <v>0</v>
      </c>
      <c r="AO27" s="49">
        <f t="shared" si="1"/>
        <v>0</v>
      </c>
      <c r="AP27" s="49">
        <f t="shared" si="2"/>
        <v>0</v>
      </c>
      <c r="AQ27" s="49">
        <f t="shared" si="3"/>
        <v>0</v>
      </c>
      <c r="AR27" s="49">
        <f t="shared" si="4"/>
        <v>0</v>
      </c>
      <c r="AS27" s="49"/>
      <c r="AT27" s="83" t="str">
        <f t="shared" si="7"/>
        <v>0</v>
      </c>
      <c r="AU27" s="84">
        <f>IF(AK27="身体",$AJ$27,$AN$10)</f>
        <v>0</v>
      </c>
      <c r="AV27" s="84">
        <f>IF(AK27="知的",$AJ$27,$AN$10)</f>
        <v>0</v>
      </c>
      <c r="AW27" s="84">
        <f>IF(AK27="精神",$AJ$27,$AN$10)</f>
        <v>0</v>
      </c>
      <c r="AX27" s="83"/>
    </row>
    <row r="28" spans="1:50" s="41" customFormat="1" ht="17.25" customHeight="1">
      <c r="A28" s="42">
        <v>17</v>
      </c>
      <c r="B28" s="42"/>
      <c r="C28" s="130"/>
      <c r="D28" s="131"/>
      <c r="E28" s="43"/>
      <c r="F28" s="44"/>
      <c r="G28" s="44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6"/>
      <c r="AC28" s="36"/>
      <c r="AD28" s="36"/>
      <c r="AE28" s="36"/>
      <c r="AF28" s="38"/>
      <c r="AG28" s="110"/>
      <c r="AH28" s="110"/>
      <c r="AI28" s="112"/>
      <c r="AJ28" s="50">
        <f t="shared" si="5"/>
        <v>0</v>
      </c>
      <c r="AK28" s="39"/>
      <c r="AL28" s="40">
        <v>2000</v>
      </c>
      <c r="AM28" s="51">
        <f t="shared" si="6"/>
        <v>0</v>
      </c>
      <c r="AN28" s="49">
        <f t="shared" si="0"/>
        <v>0</v>
      </c>
      <c r="AO28" s="49">
        <f t="shared" si="1"/>
        <v>0</v>
      </c>
      <c r="AP28" s="49">
        <f t="shared" si="2"/>
        <v>0</v>
      </c>
      <c r="AQ28" s="49">
        <f t="shared" si="3"/>
        <v>0</v>
      </c>
      <c r="AR28" s="49">
        <f t="shared" si="4"/>
        <v>0</v>
      </c>
      <c r="AS28" s="49"/>
      <c r="AT28" s="83" t="str">
        <f t="shared" si="7"/>
        <v>0</v>
      </c>
      <c r="AU28" s="84">
        <f>IF(AK28="身体",$AJ$28,$AN$10)</f>
        <v>0</v>
      </c>
      <c r="AV28" s="84">
        <f>IF(AK28="知的",$AJ$28,$AN$10)</f>
        <v>0</v>
      </c>
      <c r="AW28" s="84">
        <f>IF(AK28="精神",$AJ$28,$AN$10)</f>
        <v>0</v>
      </c>
      <c r="AX28" s="83"/>
    </row>
    <row r="29" spans="1:50" s="41" customFormat="1" ht="17.25" customHeight="1">
      <c r="A29" s="42">
        <v>18</v>
      </c>
      <c r="B29" s="42"/>
      <c r="C29" s="130"/>
      <c r="D29" s="131"/>
      <c r="E29" s="43"/>
      <c r="F29" s="44"/>
      <c r="G29" s="44"/>
      <c r="H29" s="37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110"/>
      <c r="AH29" s="110"/>
      <c r="AI29" s="112"/>
      <c r="AJ29" s="50">
        <f t="shared" si="5"/>
        <v>0</v>
      </c>
      <c r="AK29" s="39"/>
      <c r="AL29" s="40">
        <v>2000</v>
      </c>
      <c r="AM29" s="51">
        <f t="shared" si="6"/>
        <v>0</v>
      </c>
      <c r="AN29" s="49">
        <f t="shared" si="0"/>
        <v>0</v>
      </c>
      <c r="AO29" s="49">
        <f t="shared" si="1"/>
        <v>0</v>
      </c>
      <c r="AP29" s="49">
        <f t="shared" si="2"/>
        <v>0</v>
      </c>
      <c r="AQ29" s="49">
        <f t="shared" si="3"/>
        <v>0</v>
      </c>
      <c r="AR29" s="49">
        <f t="shared" si="4"/>
        <v>0</v>
      </c>
      <c r="AS29" s="49"/>
      <c r="AT29" s="83" t="str">
        <f t="shared" si="7"/>
        <v>0</v>
      </c>
      <c r="AU29" s="84">
        <f>IF(AK29="身体",$AJ$29,$AN$10)</f>
        <v>0</v>
      </c>
      <c r="AV29" s="84">
        <f>IF(AK29="知的",$AJ$29,$AN$10)</f>
        <v>0</v>
      </c>
      <c r="AW29" s="84">
        <f>IF(AK29="精神",$AJ$29,$AN$10)</f>
        <v>0</v>
      </c>
      <c r="AX29" s="83"/>
    </row>
    <row r="30" spans="1:50" s="41" customFormat="1" ht="17.25" customHeight="1">
      <c r="A30" s="42">
        <v>19</v>
      </c>
      <c r="B30" s="42"/>
      <c r="C30" s="130"/>
      <c r="D30" s="131"/>
      <c r="E30" s="43"/>
      <c r="F30" s="44"/>
      <c r="G30" s="4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110"/>
      <c r="AH30" s="110"/>
      <c r="AI30" s="112"/>
      <c r="AJ30" s="50">
        <f t="shared" si="5"/>
        <v>0</v>
      </c>
      <c r="AK30" s="39"/>
      <c r="AL30" s="40">
        <v>2000</v>
      </c>
      <c r="AM30" s="51">
        <f t="shared" si="6"/>
        <v>0</v>
      </c>
      <c r="AN30" s="49">
        <f t="shared" si="0"/>
        <v>0</v>
      </c>
      <c r="AO30" s="49">
        <f t="shared" si="1"/>
        <v>0</v>
      </c>
      <c r="AP30" s="49">
        <f t="shared" si="2"/>
        <v>0</v>
      </c>
      <c r="AQ30" s="49">
        <f t="shared" si="3"/>
        <v>0</v>
      </c>
      <c r="AR30" s="49">
        <f t="shared" si="4"/>
        <v>0</v>
      </c>
      <c r="AS30" s="49"/>
      <c r="AT30" s="83" t="str">
        <f t="shared" si="7"/>
        <v>0</v>
      </c>
      <c r="AU30" s="84">
        <f>IF(AK30="身体",$AJ$30,$AN$10)</f>
        <v>0</v>
      </c>
      <c r="AV30" s="84">
        <f>IF(AK30="知的",$AJ$30,$AN$10)</f>
        <v>0</v>
      </c>
      <c r="AW30" s="84">
        <f>IF(AK30="精神",$AJ$30,$AN$10)</f>
        <v>0</v>
      </c>
      <c r="AX30" s="83"/>
    </row>
    <row r="31" spans="1:50" s="41" customFormat="1" ht="17.25" customHeight="1">
      <c r="A31" s="42">
        <v>20</v>
      </c>
      <c r="B31" s="42"/>
      <c r="C31" s="130"/>
      <c r="D31" s="131"/>
      <c r="E31" s="43"/>
      <c r="F31" s="44"/>
      <c r="G31" s="44"/>
      <c r="H31" s="37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6"/>
      <c r="AG31" s="110"/>
      <c r="AH31" s="110"/>
      <c r="AI31" s="112"/>
      <c r="AJ31" s="50">
        <f t="shared" si="5"/>
        <v>0</v>
      </c>
      <c r="AK31" s="39"/>
      <c r="AL31" s="40">
        <v>2000</v>
      </c>
      <c r="AM31" s="51">
        <f t="shared" si="6"/>
        <v>0</v>
      </c>
      <c r="AN31" s="49">
        <f t="shared" si="0"/>
        <v>0</v>
      </c>
      <c r="AO31" s="49">
        <f t="shared" si="1"/>
        <v>0</v>
      </c>
      <c r="AP31" s="49">
        <f t="shared" si="2"/>
        <v>0</v>
      </c>
      <c r="AQ31" s="49">
        <f t="shared" si="3"/>
        <v>0</v>
      </c>
      <c r="AR31" s="49">
        <f t="shared" si="4"/>
        <v>0</v>
      </c>
      <c r="AS31" s="49"/>
      <c r="AT31" s="83" t="str">
        <f t="shared" si="7"/>
        <v>0</v>
      </c>
      <c r="AU31" s="84">
        <f>IF(AK31="身体",$AJ$31,$AN$10)</f>
        <v>0</v>
      </c>
      <c r="AV31" s="84">
        <f>IF(AK31="知的",$AJ$31,$AN$10)</f>
        <v>0</v>
      </c>
      <c r="AW31" s="84">
        <f>IF(AK31="精神",$AJ$31,$AN$10)</f>
        <v>0</v>
      </c>
      <c r="AX31" s="83"/>
    </row>
    <row r="32" spans="1:50" s="41" customFormat="1" ht="17.25" customHeight="1">
      <c r="A32" s="42">
        <v>21</v>
      </c>
      <c r="B32" s="42"/>
      <c r="C32" s="130"/>
      <c r="D32" s="131"/>
      <c r="E32" s="43"/>
      <c r="F32" s="44"/>
      <c r="G32" s="44"/>
      <c r="H32" s="37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110"/>
      <c r="AH32" s="110"/>
      <c r="AI32" s="112"/>
      <c r="AJ32" s="50">
        <f t="shared" si="5"/>
        <v>0</v>
      </c>
      <c r="AK32" s="39"/>
      <c r="AL32" s="40">
        <v>2000</v>
      </c>
      <c r="AM32" s="51">
        <f t="shared" si="6"/>
        <v>0</v>
      </c>
      <c r="AN32" s="49">
        <f t="shared" si="0"/>
        <v>0</v>
      </c>
      <c r="AO32" s="49">
        <f t="shared" si="1"/>
        <v>0</v>
      </c>
      <c r="AP32" s="49">
        <f t="shared" si="2"/>
        <v>0</v>
      </c>
      <c r="AQ32" s="49">
        <f t="shared" si="3"/>
        <v>0</v>
      </c>
      <c r="AR32" s="49">
        <f t="shared" si="4"/>
        <v>0</v>
      </c>
      <c r="AS32" s="49"/>
      <c r="AT32" s="83" t="str">
        <f t="shared" si="7"/>
        <v>0</v>
      </c>
      <c r="AU32" s="84">
        <f>IF(AK32="身体",$AJ$32,$AN$10)</f>
        <v>0</v>
      </c>
      <c r="AV32" s="84">
        <f>IF(AK32="知的",$AJ$32,$AN$10)</f>
        <v>0</v>
      </c>
      <c r="AW32" s="84">
        <f>IF(AK32="精神",$AJ$32,$AN$10)</f>
        <v>0</v>
      </c>
      <c r="AX32" s="83"/>
    </row>
    <row r="33" spans="1:50" s="41" customFormat="1" ht="17.25" customHeight="1">
      <c r="A33" s="42">
        <v>22</v>
      </c>
      <c r="B33" s="42"/>
      <c r="C33" s="130"/>
      <c r="D33" s="131"/>
      <c r="E33" s="43"/>
      <c r="F33" s="44"/>
      <c r="G33" s="44"/>
      <c r="H33" s="37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6"/>
      <c r="X33" s="36"/>
      <c r="Y33" s="36"/>
      <c r="Z33" s="36"/>
      <c r="AA33" s="38"/>
      <c r="AB33" s="38"/>
      <c r="AC33" s="38"/>
      <c r="AD33" s="38"/>
      <c r="AE33" s="38"/>
      <c r="AF33" s="38"/>
      <c r="AG33" s="110"/>
      <c r="AH33" s="110"/>
      <c r="AI33" s="112"/>
      <c r="AJ33" s="50">
        <f t="shared" si="5"/>
        <v>0</v>
      </c>
      <c r="AK33" s="39"/>
      <c r="AL33" s="40">
        <v>2000</v>
      </c>
      <c r="AM33" s="51">
        <f t="shared" si="6"/>
        <v>0</v>
      </c>
      <c r="AN33" s="49">
        <f t="shared" si="0"/>
        <v>0</v>
      </c>
      <c r="AO33" s="49">
        <f t="shared" si="1"/>
        <v>0</v>
      </c>
      <c r="AP33" s="49">
        <f t="shared" si="2"/>
        <v>0</v>
      </c>
      <c r="AQ33" s="49">
        <f t="shared" si="3"/>
        <v>0</v>
      </c>
      <c r="AR33" s="49">
        <f t="shared" si="4"/>
        <v>0</v>
      </c>
      <c r="AS33" s="49"/>
      <c r="AT33" s="83" t="str">
        <f t="shared" si="7"/>
        <v>0</v>
      </c>
      <c r="AU33" s="84">
        <f>IF(AK33="身体",$AJ$33,$AN$10)</f>
        <v>0</v>
      </c>
      <c r="AV33" s="84">
        <f>IF(AK33="知的",$AJ$33,$AN$10)</f>
        <v>0</v>
      </c>
      <c r="AW33" s="84">
        <f>IF(AK33="精神",$AJ$33,$AN$10)</f>
        <v>0</v>
      </c>
      <c r="AX33" s="83"/>
    </row>
    <row r="34" spans="1:50" s="41" customFormat="1" ht="17.25" customHeight="1">
      <c r="A34" s="42">
        <v>23</v>
      </c>
      <c r="B34" s="42"/>
      <c r="C34" s="130"/>
      <c r="D34" s="131"/>
      <c r="E34" s="43"/>
      <c r="F34" s="44"/>
      <c r="G34" s="44"/>
      <c r="H34" s="37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6"/>
      <c r="W34" s="36"/>
      <c r="X34" s="36"/>
      <c r="Y34" s="36"/>
      <c r="Z34" s="38"/>
      <c r="AA34" s="38"/>
      <c r="AB34" s="38"/>
      <c r="AC34" s="38"/>
      <c r="AD34" s="38"/>
      <c r="AE34" s="38"/>
      <c r="AF34" s="38"/>
      <c r="AG34" s="110"/>
      <c r="AH34" s="110"/>
      <c r="AI34" s="112"/>
      <c r="AJ34" s="50">
        <f t="shared" si="5"/>
        <v>0</v>
      </c>
      <c r="AK34" s="39"/>
      <c r="AL34" s="40">
        <v>2000</v>
      </c>
      <c r="AM34" s="51">
        <f t="shared" si="6"/>
        <v>0</v>
      </c>
      <c r="AN34" s="49">
        <f t="shared" si="0"/>
        <v>0</v>
      </c>
      <c r="AO34" s="49">
        <f t="shared" si="1"/>
        <v>0</v>
      </c>
      <c r="AP34" s="49">
        <f t="shared" si="2"/>
        <v>0</v>
      </c>
      <c r="AQ34" s="49">
        <f t="shared" si="3"/>
        <v>0</v>
      </c>
      <c r="AR34" s="49">
        <f t="shared" si="4"/>
        <v>0</v>
      </c>
      <c r="AS34" s="49"/>
      <c r="AT34" s="83" t="str">
        <f t="shared" si="7"/>
        <v>0</v>
      </c>
      <c r="AU34" s="84">
        <f>IF(AK34="身体",$AJ$34,$AN$10)</f>
        <v>0</v>
      </c>
      <c r="AV34" s="84">
        <f>IF(AK34="知的",$AJ$34,$AN$10)</f>
        <v>0</v>
      </c>
      <c r="AW34" s="84">
        <f>IF(AK34="精神",$AJ$34,$AN$10)</f>
        <v>0</v>
      </c>
      <c r="AX34" s="83"/>
    </row>
    <row r="35" spans="1:50" s="41" customFormat="1" ht="17.25" customHeight="1">
      <c r="A35" s="42">
        <v>24</v>
      </c>
      <c r="B35" s="42"/>
      <c r="C35" s="130"/>
      <c r="D35" s="131"/>
      <c r="E35" s="43"/>
      <c r="F35" s="44"/>
      <c r="G35" s="44"/>
      <c r="H35" s="37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8"/>
      <c r="V35" s="38"/>
      <c r="W35" s="38"/>
      <c r="X35" s="38"/>
      <c r="Y35" s="38"/>
      <c r="Z35" s="38"/>
      <c r="AA35" s="38"/>
      <c r="AB35" s="38"/>
      <c r="AC35" s="36"/>
      <c r="AD35" s="36"/>
      <c r="AE35" s="36"/>
      <c r="AF35" s="36"/>
      <c r="AG35" s="110"/>
      <c r="AH35" s="110"/>
      <c r="AI35" s="112"/>
      <c r="AJ35" s="50">
        <f t="shared" si="5"/>
        <v>0</v>
      </c>
      <c r="AK35" s="39"/>
      <c r="AL35" s="40">
        <v>2000</v>
      </c>
      <c r="AM35" s="51">
        <f t="shared" si="6"/>
        <v>0</v>
      </c>
      <c r="AN35" s="49">
        <f t="shared" si="0"/>
        <v>0</v>
      </c>
      <c r="AO35" s="49">
        <f t="shared" si="1"/>
        <v>0</v>
      </c>
      <c r="AP35" s="49">
        <f t="shared" si="2"/>
        <v>0</v>
      </c>
      <c r="AQ35" s="49">
        <f t="shared" si="3"/>
        <v>0</v>
      </c>
      <c r="AR35" s="49">
        <f t="shared" si="4"/>
        <v>0</v>
      </c>
      <c r="AS35" s="49"/>
      <c r="AT35" s="83" t="str">
        <f t="shared" si="7"/>
        <v>0</v>
      </c>
      <c r="AU35" s="84">
        <f>IF(AK35="身体",$AJ$35,$AN$10)</f>
        <v>0</v>
      </c>
      <c r="AV35" s="84">
        <f>IF(AK35="知的",$AJ$35,$AN$10)</f>
        <v>0</v>
      </c>
      <c r="AW35" s="84">
        <f>IF(AK35="精神",$AJ$35,$AN$10)</f>
        <v>0</v>
      </c>
      <c r="AX35" s="83"/>
    </row>
    <row r="36" spans="1:50" s="41" customFormat="1" ht="17.25" customHeight="1">
      <c r="A36" s="42">
        <v>25</v>
      </c>
      <c r="B36" s="42"/>
      <c r="C36" s="130"/>
      <c r="D36" s="131"/>
      <c r="E36" s="43"/>
      <c r="F36" s="44"/>
      <c r="G36" s="44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/>
      <c r="V36" s="36"/>
      <c r="W36" s="36"/>
      <c r="X36" s="36"/>
      <c r="Y36" s="38"/>
      <c r="Z36" s="38"/>
      <c r="AA36" s="38"/>
      <c r="AB36" s="38"/>
      <c r="AC36" s="38"/>
      <c r="AD36" s="38"/>
      <c r="AE36" s="38"/>
      <c r="AF36" s="38"/>
      <c r="AG36" s="110"/>
      <c r="AH36" s="110"/>
      <c r="AI36" s="112"/>
      <c r="AJ36" s="50">
        <f t="shared" si="5"/>
        <v>0</v>
      </c>
      <c r="AK36" s="39"/>
      <c r="AL36" s="40">
        <v>2000</v>
      </c>
      <c r="AM36" s="51">
        <f t="shared" si="6"/>
        <v>0</v>
      </c>
      <c r="AN36" s="49">
        <f t="shared" si="0"/>
        <v>0</v>
      </c>
      <c r="AO36" s="49">
        <f t="shared" si="1"/>
        <v>0</v>
      </c>
      <c r="AP36" s="49">
        <f t="shared" si="2"/>
        <v>0</v>
      </c>
      <c r="AQ36" s="49">
        <f t="shared" si="3"/>
        <v>0</v>
      </c>
      <c r="AR36" s="49">
        <f t="shared" si="4"/>
        <v>0</v>
      </c>
      <c r="AS36" s="49"/>
      <c r="AT36" s="83" t="str">
        <f t="shared" si="7"/>
        <v>0</v>
      </c>
      <c r="AU36" s="84">
        <f>IF(AK36="身体",$AJ$36,$AN$10)</f>
        <v>0</v>
      </c>
      <c r="AV36" s="84">
        <f>IF(AK36="知的",$AJ$36,$AN$10)</f>
        <v>0</v>
      </c>
      <c r="AW36" s="84">
        <f>IF(AK36="精神",$AJ$36,$AN$10)</f>
        <v>0</v>
      </c>
      <c r="AX36" s="83"/>
    </row>
    <row r="37" spans="1:50" ht="20.25" customHeight="1">
      <c r="A37" s="157" t="s">
        <v>9</v>
      </c>
      <c r="B37" s="158"/>
      <c r="C37" s="158"/>
      <c r="D37" s="159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8"/>
      <c r="AM37" s="52">
        <f>SUM(AM12:AM36)</f>
        <v>0</v>
      </c>
      <c r="AN37" s="85"/>
      <c r="AO37" s="85"/>
      <c r="AP37" s="85"/>
      <c r="AQ37" s="85"/>
      <c r="AR37" s="85"/>
      <c r="AS37" s="85"/>
      <c r="AT37" s="85"/>
      <c r="AU37" s="85">
        <f>SUM(AU12:AU36)</f>
        <v>0</v>
      </c>
      <c r="AV37" s="85">
        <f>SUM(AV12:AV36)</f>
        <v>0</v>
      </c>
      <c r="AW37" s="85">
        <f>SUM(AW12:AW36)</f>
        <v>0</v>
      </c>
      <c r="AX37" s="85" t="s">
        <v>76</v>
      </c>
    </row>
    <row r="38" spans="37:50" ht="16.5" customHeight="1">
      <c r="AK38" s="129" t="s">
        <v>26</v>
      </c>
      <c r="AL38" s="129"/>
      <c r="AM38" s="129"/>
      <c r="AN38" s="85"/>
      <c r="AO38" s="85"/>
      <c r="AP38" s="85"/>
      <c r="AQ38" s="85"/>
      <c r="AR38" s="85"/>
      <c r="AS38" s="85"/>
      <c r="AT38" s="85"/>
      <c r="AU38" s="82" t="s">
        <v>73</v>
      </c>
      <c r="AV38" s="82" t="s">
        <v>74</v>
      </c>
      <c r="AW38" s="82" t="s">
        <v>75</v>
      </c>
      <c r="AX38" s="85"/>
    </row>
    <row r="39" spans="17:50" ht="16.5" customHeight="1">
      <c r="Q39" s="20"/>
      <c r="AN39" s="85"/>
      <c r="AO39" s="85"/>
      <c r="AP39" s="85"/>
      <c r="AQ39" s="85"/>
      <c r="AR39" s="85"/>
      <c r="AS39" s="85"/>
      <c r="AT39" s="85"/>
      <c r="AU39" s="85">
        <f>COUNTIF(AK12:AK36,"身体")</f>
        <v>0</v>
      </c>
      <c r="AV39" s="85">
        <f>COUNTIF(AK12:AK36,"知的")</f>
        <v>0</v>
      </c>
      <c r="AW39" s="85">
        <f>COUNTIF(AK12:AK36,"精神")</f>
        <v>0</v>
      </c>
      <c r="AX39" s="85" t="s">
        <v>77</v>
      </c>
    </row>
  </sheetData>
  <sheetProtection password="CC0D" sheet="1"/>
  <protectedRanges>
    <protectedRange sqref="F12:F16 B12:C12 B13:B17 E12:E17 C13:C36" name="範囲1"/>
  </protectedRanges>
  <mergeCells count="45">
    <mergeCell ref="AJ10:AJ11"/>
    <mergeCell ref="AK10:AK11"/>
    <mergeCell ref="AL10:AL11"/>
    <mergeCell ref="AM10:AM11"/>
    <mergeCell ref="A37:D37"/>
    <mergeCell ref="D7:N7"/>
    <mergeCell ref="D8:N8"/>
    <mergeCell ref="D9:N9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0:C11"/>
    <mergeCell ref="C16:D16"/>
    <mergeCell ref="A6:C6"/>
    <mergeCell ref="A7:C7"/>
    <mergeCell ref="A8:C8"/>
    <mergeCell ref="A9:C9"/>
    <mergeCell ref="C12:D12"/>
    <mergeCell ref="C13:D13"/>
    <mergeCell ref="D6:N6"/>
    <mergeCell ref="P6:AG6"/>
    <mergeCell ref="P7:AG8"/>
    <mergeCell ref="AK38:AM38"/>
    <mergeCell ref="C17:D17"/>
    <mergeCell ref="C18:D18"/>
    <mergeCell ref="A2:AM2"/>
    <mergeCell ref="C14:D14"/>
    <mergeCell ref="C15:D15"/>
    <mergeCell ref="A10:A11"/>
    <mergeCell ref="B10:B11"/>
  </mergeCells>
  <conditionalFormatting sqref="C15:D15">
    <cfRule type="expression" priority="22" dxfId="0" stopIfTrue="1">
      <formula>$AT$15+0&gt;0</formula>
    </cfRule>
    <cfRule type="expression" priority="26" dxfId="0">
      <formula>AT$15=1</formula>
    </cfRule>
  </conditionalFormatting>
  <conditionalFormatting sqref="C12:D12">
    <cfRule type="expression" priority="25" dxfId="0">
      <formula>$AT$12+0&gt;0</formula>
    </cfRule>
  </conditionalFormatting>
  <conditionalFormatting sqref="C13:D13">
    <cfRule type="expression" priority="24" dxfId="0" stopIfTrue="1">
      <formula>$AT$13+0&gt;0</formula>
    </cfRule>
  </conditionalFormatting>
  <conditionalFormatting sqref="C14:D14">
    <cfRule type="expression" priority="23" dxfId="0" stopIfTrue="1">
      <formula>$AT$14+0&gt;0</formula>
    </cfRule>
  </conditionalFormatting>
  <conditionalFormatting sqref="C16:D16">
    <cfRule type="expression" priority="21" dxfId="0" stopIfTrue="1">
      <formula>$AT$16+0&gt;0</formula>
    </cfRule>
  </conditionalFormatting>
  <conditionalFormatting sqref="C17:D17">
    <cfRule type="expression" priority="20" dxfId="0" stopIfTrue="1">
      <formula>$AT$17+0&gt;0</formula>
    </cfRule>
  </conditionalFormatting>
  <conditionalFormatting sqref="C18:D18">
    <cfRule type="expression" priority="19" dxfId="0" stopIfTrue="1">
      <formula>$AT$18+0&gt;0</formula>
    </cfRule>
  </conditionalFormatting>
  <conditionalFormatting sqref="C19:D19">
    <cfRule type="expression" priority="18" dxfId="0" stopIfTrue="1">
      <formula>$AT$19+0&gt;0</formula>
    </cfRule>
  </conditionalFormatting>
  <conditionalFormatting sqref="C20:D20">
    <cfRule type="expression" priority="17" dxfId="0" stopIfTrue="1">
      <formula>$AT$20+0&gt;0</formula>
    </cfRule>
  </conditionalFormatting>
  <conditionalFormatting sqref="C21:D21">
    <cfRule type="expression" priority="16" dxfId="0" stopIfTrue="1">
      <formula>$AT$21+0&gt;0</formula>
    </cfRule>
  </conditionalFormatting>
  <conditionalFormatting sqref="C22:D22">
    <cfRule type="expression" priority="15" dxfId="0" stopIfTrue="1">
      <formula>$AT$22+0&gt;0</formula>
    </cfRule>
  </conditionalFormatting>
  <conditionalFormatting sqref="C23:D23">
    <cfRule type="expression" priority="14" dxfId="0" stopIfTrue="1">
      <formula>$AT$23+0&gt;0</formula>
    </cfRule>
  </conditionalFormatting>
  <conditionalFormatting sqref="C24:D24">
    <cfRule type="expression" priority="13" dxfId="0" stopIfTrue="1">
      <formula>$AT$24+0&gt;0</formula>
    </cfRule>
  </conditionalFormatting>
  <conditionalFormatting sqref="C25:D25">
    <cfRule type="expression" priority="12" dxfId="0" stopIfTrue="1">
      <formula>$AT$25+0&gt;0</formula>
    </cfRule>
  </conditionalFormatting>
  <conditionalFormatting sqref="C26:D26">
    <cfRule type="expression" priority="11" dxfId="0" stopIfTrue="1">
      <formula>$AT$26+0&gt;0</formula>
    </cfRule>
  </conditionalFormatting>
  <conditionalFormatting sqref="C27:D27">
    <cfRule type="expression" priority="10" dxfId="0" stopIfTrue="1">
      <formula>$AT$27+0&gt;0</formula>
    </cfRule>
  </conditionalFormatting>
  <conditionalFormatting sqref="C28:D28">
    <cfRule type="expression" priority="9" dxfId="0" stopIfTrue="1">
      <formula>$AT$28+0&gt;0</formula>
    </cfRule>
  </conditionalFormatting>
  <conditionalFormatting sqref="C29:D29">
    <cfRule type="expression" priority="8" dxfId="0" stopIfTrue="1">
      <formula>$AT$29+0&gt;0</formula>
    </cfRule>
  </conditionalFormatting>
  <conditionalFormatting sqref="C30:D30">
    <cfRule type="expression" priority="7" dxfId="0" stopIfTrue="1">
      <formula>$AT$30+0&gt;0</formula>
    </cfRule>
  </conditionalFormatting>
  <conditionalFormatting sqref="C31:D31">
    <cfRule type="expression" priority="6" dxfId="0" stopIfTrue="1">
      <formula>$AT$31+0&gt;0</formula>
    </cfRule>
  </conditionalFormatting>
  <conditionalFormatting sqref="C32:D32">
    <cfRule type="expression" priority="5" dxfId="0" stopIfTrue="1">
      <formula>$AT$32+0&gt;0</formula>
    </cfRule>
  </conditionalFormatting>
  <conditionalFormatting sqref="C33:D33">
    <cfRule type="expression" priority="4" dxfId="0" stopIfTrue="1">
      <formula>$AT$33+0&gt;0</formula>
    </cfRule>
  </conditionalFormatting>
  <conditionalFormatting sqref="C34:D34">
    <cfRule type="expression" priority="3" dxfId="0" stopIfTrue="1">
      <formula>$AT$34+0&gt;0</formula>
    </cfRule>
  </conditionalFormatting>
  <conditionalFormatting sqref="C35:D35">
    <cfRule type="expression" priority="2" dxfId="0" stopIfTrue="1">
      <formula>$AT$35+0&gt;0</formula>
    </cfRule>
  </conditionalFormatting>
  <conditionalFormatting sqref="C36:D36">
    <cfRule type="expression" priority="1" dxfId="0" stopIfTrue="1">
      <formula>$AT$36+0&gt;0</formula>
    </cfRule>
  </conditionalFormatting>
  <dataValidations count="2">
    <dataValidation type="list" allowBlank="1" showInputMessage="1" showErrorMessage="1" sqref="AK12:AK36">
      <formula1>"身体,知的,精神"</formula1>
    </dataValidation>
    <dataValidation type="list" allowBlank="1" showInputMessage="1" showErrorMessage="1" sqref="E12:AI36">
      <formula1>"○"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zoomScalePageLayoutView="0" workbookViewId="0" topLeftCell="A1">
      <selection activeCell="E7" sqref="E7:H7"/>
    </sheetView>
  </sheetViews>
  <sheetFormatPr defaultColWidth="9.140625" defaultRowHeight="15"/>
  <cols>
    <col min="13" max="14" width="4.421875" style="0" customWidth="1"/>
  </cols>
  <sheetData>
    <row r="1" ht="18" customHeight="1"/>
    <row r="2" spans="3:14" ht="24" customHeight="1">
      <c r="C2" s="238" t="s">
        <v>49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239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43" t="str">
        <f>'1月実績報告書  '!D6</f>
        <v>令和６年１月</v>
      </c>
      <c r="F6" s="244"/>
      <c r="G6" s="244"/>
      <c r="H6" s="24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21">
        <f>'1月実績報告書  '!D7</f>
        <v>0</v>
      </c>
      <c r="F7" s="222"/>
      <c r="G7" s="222"/>
      <c r="H7" s="223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21">
        <f>'1月実績報告書  '!D8</f>
        <v>0</v>
      </c>
      <c r="F8" s="222"/>
      <c r="G8" s="222"/>
      <c r="H8" s="223"/>
      <c r="I8" s="224">
        <f>K22</f>
        <v>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235" t="s">
        <v>72</v>
      </c>
      <c r="F9" s="236"/>
      <c r="G9" s="236"/>
      <c r="H9" s="237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15">
        <f>'1月実績報告書  '!AU39</f>
        <v>0</v>
      </c>
      <c r="F14" s="215"/>
      <c r="G14" s="215">
        <f>'1月実績報告書  '!AU37</f>
        <v>0</v>
      </c>
      <c r="H14" s="215"/>
      <c r="I14" s="200">
        <v>2000</v>
      </c>
      <c r="J14" s="200"/>
      <c r="K14" s="216">
        <f>IF(N14="","",G14*I14)</f>
        <v>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199"/>
      <c r="F15" s="199"/>
      <c r="G15" s="199"/>
      <c r="H15" s="199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199">
        <f>'1月実績報告書  '!AV39</f>
        <v>0</v>
      </c>
      <c r="F16" s="199"/>
      <c r="G16" s="199">
        <f>'1月実績報告書  '!AV37</f>
        <v>0</v>
      </c>
      <c r="H16" s="199"/>
      <c r="I16" s="200">
        <v>2000</v>
      </c>
      <c r="J16" s="200"/>
      <c r="K16" s="202">
        <f>IF(N16="","",G16*I16)</f>
        <v>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199"/>
      <c r="F17" s="199"/>
      <c r="G17" s="199"/>
      <c r="H17" s="199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199">
        <f>'1月実績報告書  '!AW39</f>
        <v>0</v>
      </c>
      <c r="F18" s="199"/>
      <c r="G18" s="199">
        <f>'1月実績報告書  '!AW37</f>
        <v>0</v>
      </c>
      <c r="H18" s="199"/>
      <c r="I18" s="200">
        <v>2000</v>
      </c>
      <c r="J18" s="200"/>
      <c r="K18" s="202">
        <f>IF(N18="","",G18*I18)</f>
        <v>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199"/>
      <c r="F19" s="199"/>
      <c r="G19" s="199"/>
      <c r="H19" s="199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 password="CC0D" sheet="1"/>
  <mergeCells count="44">
    <mergeCell ref="C2:N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zoomScalePageLayoutView="0" workbookViewId="0" topLeftCell="A1">
      <selection activeCell="I11" sqref="I11"/>
    </sheetView>
  </sheetViews>
  <sheetFormatPr defaultColWidth="9.140625" defaultRowHeight="15"/>
  <cols>
    <col min="13" max="14" width="4.421875" style="0" customWidth="1"/>
  </cols>
  <sheetData>
    <row r="1" ht="18" customHeight="1"/>
    <row r="2" spans="3:14" ht="24" customHeight="1">
      <c r="C2" s="238" t="s">
        <v>49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239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43" t="str">
        <f>'2月実績報告書 '!D6</f>
        <v>令和６年２月</v>
      </c>
      <c r="F6" s="244"/>
      <c r="G6" s="244"/>
      <c r="H6" s="24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21">
        <f>'2月実績報告書 '!D7</f>
        <v>0</v>
      </c>
      <c r="F7" s="222"/>
      <c r="G7" s="222"/>
      <c r="H7" s="223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21">
        <f>'2月実績報告書 '!D8</f>
        <v>0</v>
      </c>
      <c r="F8" s="222"/>
      <c r="G8" s="222"/>
      <c r="H8" s="223"/>
      <c r="I8" s="224">
        <f>K22</f>
        <v>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235" t="s">
        <v>72</v>
      </c>
      <c r="F9" s="236"/>
      <c r="G9" s="236"/>
      <c r="H9" s="237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15">
        <f>'2月実績報告書 '!AU39</f>
        <v>0</v>
      </c>
      <c r="F14" s="215"/>
      <c r="G14" s="215">
        <f>'2月実績報告書 '!AU37</f>
        <v>0</v>
      </c>
      <c r="H14" s="215"/>
      <c r="I14" s="200">
        <v>2000</v>
      </c>
      <c r="J14" s="200"/>
      <c r="K14" s="216">
        <f>IF(N14="","",G14*I14)</f>
        <v>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199"/>
      <c r="F15" s="199"/>
      <c r="G15" s="199"/>
      <c r="H15" s="199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199">
        <f>'2月実績報告書 '!AV39</f>
        <v>0</v>
      </c>
      <c r="F16" s="199"/>
      <c r="G16" s="199">
        <f>'2月実績報告書 '!AV37</f>
        <v>0</v>
      </c>
      <c r="H16" s="199"/>
      <c r="I16" s="200">
        <v>2000</v>
      </c>
      <c r="J16" s="200"/>
      <c r="K16" s="202">
        <f>IF(N16="","",G16*I16)</f>
        <v>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199"/>
      <c r="F17" s="199"/>
      <c r="G17" s="199"/>
      <c r="H17" s="199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199">
        <f>'2月実績報告書 '!AW39</f>
        <v>0</v>
      </c>
      <c r="F18" s="199"/>
      <c r="G18" s="199">
        <f>'2月実績報告書 '!AW37</f>
        <v>0</v>
      </c>
      <c r="H18" s="199"/>
      <c r="I18" s="200">
        <v>2000</v>
      </c>
      <c r="J18" s="200"/>
      <c r="K18" s="202">
        <f>IF(N18="","",G18*I18)</f>
        <v>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199"/>
      <c r="F19" s="199"/>
      <c r="G19" s="199"/>
      <c r="H19" s="199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 password="CC0D" sheet="1"/>
  <mergeCells count="44">
    <mergeCell ref="C2:N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zoomScalePageLayoutView="0" workbookViewId="0" topLeftCell="A1">
      <selection activeCell="I16" sqref="I16:J17"/>
    </sheetView>
  </sheetViews>
  <sheetFormatPr defaultColWidth="9.140625" defaultRowHeight="15"/>
  <cols>
    <col min="13" max="14" width="4.421875" style="0" customWidth="1"/>
  </cols>
  <sheetData>
    <row r="1" ht="18" customHeight="1"/>
    <row r="2" spans="3:14" ht="24" customHeight="1">
      <c r="C2" s="238" t="s">
        <v>49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239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43" t="str">
        <f>'3月実績報告書 '!D6</f>
        <v>令和６年３月</v>
      </c>
      <c r="F6" s="244"/>
      <c r="G6" s="244"/>
      <c r="H6" s="24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21">
        <f>'3月実績報告書 '!D7</f>
        <v>0</v>
      </c>
      <c r="F7" s="222"/>
      <c r="G7" s="222"/>
      <c r="H7" s="223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21">
        <f>'3月実績報告書 '!D8</f>
        <v>0</v>
      </c>
      <c r="F8" s="222"/>
      <c r="G8" s="222"/>
      <c r="H8" s="223"/>
      <c r="I8" s="224">
        <f>K22</f>
        <v>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235" t="s">
        <v>72</v>
      </c>
      <c r="F9" s="236"/>
      <c r="G9" s="236"/>
      <c r="H9" s="237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15">
        <f>'3月実績報告書 '!AU39</f>
        <v>0</v>
      </c>
      <c r="F14" s="215"/>
      <c r="G14" s="215">
        <f>'3月実績報告書 '!AU37</f>
        <v>0</v>
      </c>
      <c r="H14" s="215"/>
      <c r="I14" s="200">
        <v>2000</v>
      </c>
      <c r="J14" s="200"/>
      <c r="K14" s="216">
        <f>IF(N14="","",G14*I14)</f>
        <v>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199"/>
      <c r="F15" s="199"/>
      <c r="G15" s="199"/>
      <c r="H15" s="199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199">
        <f>'3月実績報告書 '!AV39</f>
        <v>0</v>
      </c>
      <c r="F16" s="199"/>
      <c r="G16" s="199">
        <f>'3月実績報告書 '!AV37</f>
        <v>0</v>
      </c>
      <c r="H16" s="199"/>
      <c r="I16" s="200">
        <v>2000</v>
      </c>
      <c r="J16" s="200"/>
      <c r="K16" s="202">
        <f>IF(N16="","",G16*I16)</f>
        <v>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199"/>
      <c r="F17" s="199"/>
      <c r="G17" s="199"/>
      <c r="H17" s="199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199">
        <f>'3月実績報告書 '!AW39</f>
        <v>0</v>
      </c>
      <c r="F18" s="199"/>
      <c r="G18" s="199">
        <f>'3月実績報告書 '!AW37</f>
        <v>0</v>
      </c>
      <c r="H18" s="199"/>
      <c r="I18" s="200">
        <v>2000</v>
      </c>
      <c r="J18" s="200"/>
      <c r="K18" s="202">
        <f>IF(N18="","",G18*I18)</f>
        <v>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199"/>
      <c r="F19" s="199"/>
      <c r="G19" s="199"/>
      <c r="H19" s="199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 password="CC0D" sheet="1"/>
  <mergeCells count="44">
    <mergeCell ref="C2:N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zoomScalePageLayoutView="0" workbookViewId="0" topLeftCell="A1">
      <selection activeCell="E4" sqref="E4"/>
    </sheetView>
  </sheetViews>
  <sheetFormatPr defaultColWidth="9.140625" defaultRowHeight="15"/>
  <cols>
    <col min="13" max="14" width="4.421875" style="0" customWidth="1"/>
  </cols>
  <sheetData>
    <row r="1" ht="18" customHeight="1"/>
    <row r="2" spans="3:14" ht="24" customHeight="1">
      <c r="C2" s="238" t="s">
        <v>49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239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53" t="s">
        <v>78</v>
      </c>
      <c r="F6" s="254"/>
      <c r="G6" s="254"/>
      <c r="H6" s="25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56"/>
      <c r="F7" s="257"/>
      <c r="G7" s="257"/>
      <c r="H7" s="258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56"/>
      <c r="F8" s="257"/>
      <c r="G8" s="257"/>
      <c r="H8" s="258"/>
      <c r="I8" s="224">
        <f>K22</f>
      </c>
      <c r="J8" s="225"/>
      <c r="K8" s="225"/>
      <c r="L8" s="225"/>
      <c r="M8" s="228">
        <f>N22</f>
      </c>
      <c r="N8" s="229"/>
    </row>
    <row r="9" spans="2:14" ht="18" customHeight="1" thickBot="1">
      <c r="B9" s="232" t="s">
        <v>8</v>
      </c>
      <c r="C9" s="233"/>
      <c r="D9" s="234"/>
      <c r="E9" s="259"/>
      <c r="F9" s="260"/>
      <c r="G9" s="260"/>
      <c r="H9" s="261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62"/>
      <c r="F14" s="262"/>
      <c r="G14" s="262"/>
      <c r="H14" s="262"/>
      <c r="I14" s="200">
        <v>2000</v>
      </c>
      <c r="J14" s="200"/>
      <c r="K14" s="216">
        <f>IF(N14="","",G14*I14)</f>
      </c>
      <c r="L14" s="217"/>
      <c r="M14" s="217"/>
      <c r="N14" s="204">
        <f>IF(G14="","","円")</f>
      </c>
    </row>
    <row r="15" spans="2:14" ht="18" customHeight="1">
      <c r="B15" s="197"/>
      <c r="C15" s="198"/>
      <c r="D15" s="198"/>
      <c r="E15" s="252"/>
      <c r="F15" s="252"/>
      <c r="G15" s="252"/>
      <c r="H15" s="252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252"/>
      <c r="F16" s="252"/>
      <c r="G16" s="252"/>
      <c r="H16" s="252"/>
      <c r="I16" s="200">
        <v>2000</v>
      </c>
      <c r="J16" s="200"/>
      <c r="K16" s="202">
        <f>IF(N16="","",G16*I16)</f>
      </c>
      <c r="L16" s="203"/>
      <c r="M16" s="203"/>
      <c r="N16" s="195">
        <f>IF(G16="","","円")</f>
      </c>
    </row>
    <row r="17" spans="2:14" ht="18" customHeight="1">
      <c r="B17" s="197"/>
      <c r="C17" s="198"/>
      <c r="D17" s="198"/>
      <c r="E17" s="252"/>
      <c r="F17" s="252"/>
      <c r="G17" s="252"/>
      <c r="H17" s="252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252"/>
      <c r="F18" s="252"/>
      <c r="G18" s="252"/>
      <c r="H18" s="252"/>
      <c r="I18" s="200">
        <v>2000</v>
      </c>
      <c r="J18" s="200"/>
      <c r="K18" s="202">
        <f>IF(N18="","",G18*I18)</f>
      </c>
      <c r="L18" s="203"/>
      <c r="M18" s="203"/>
      <c r="N18" s="195">
        <f>IF(G18="","","円")</f>
      </c>
    </row>
    <row r="19" spans="2:14" ht="18" customHeight="1">
      <c r="B19" s="197"/>
      <c r="C19" s="198"/>
      <c r="D19" s="198"/>
      <c r="E19" s="252"/>
      <c r="F19" s="252"/>
      <c r="G19" s="252"/>
      <c r="H19" s="252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</c>
      <c r="L22" s="174"/>
      <c r="M22" s="174"/>
      <c r="N22" s="177">
        <f>IF(AND(N14="",N16="",N18="",N20=""),"","円")</f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 password="CC0D" sheet="1"/>
  <mergeCells count="44">
    <mergeCell ref="C2:N2"/>
    <mergeCell ref="I20:J21"/>
    <mergeCell ref="G20:H21"/>
    <mergeCell ref="E20:F21"/>
    <mergeCell ref="E14:F15"/>
    <mergeCell ref="G14:H15"/>
    <mergeCell ref="B9:D9"/>
    <mergeCell ref="E18:F19"/>
    <mergeCell ref="G18:H19"/>
    <mergeCell ref="I18:J19"/>
    <mergeCell ref="I8:L9"/>
    <mergeCell ref="E6:H6"/>
    <mergeCell ref="E7:H7"/>
    <mergeCell ref="E8:H8"/>
    <mergeCell ref="E9:H9"/>
    <mergeCell ref="B6:D6"/>
    <mergeCell ref="B7:D7"/>
    <mergeCell ref="B8:D8"/>
    <mergeCell ref="B22:J23"/>
    <mergeCell ref="I6:N7"/>
    <mergeCell ref="B12:D13"/>
    <mergeCell ref="B14:D15"/>
    <mergeCell ref="B16:D17"/>
    <mergeCell ref="B18:D19"/>
    <mergeCell ref="B20:D21"/>
    <mergeCell ref="E12:F13"/>
    <mergeCell ref="G12:H13"/>
    <mergeCell ref="M8:N9"/>
    <mergeCell ref="I16:J17"/>
    <mergeCell ref="I12:J13"/>
    <mergeCell ref="I14:J15"/>
    <mergeCell ref="E16:F17"/>
    <mergeCell ref="G16:H17"/>
    <mergeCell ref="K12:N13"/>
    <mergeCell ref="K14:M15"/>
    <mergeCell ref="K16:M17"/>
    <mergeCell ref="K22:M23"/>
    <mergeCell ref="N14:N15"/>
    <mergeCell ref="N16:N17"/>
    <mergeCell ref="N18:N19"/>
    <mergeCell ref="N20:N21"/>
    <mergeCell ref="N22:N23"/>
    <mergeCell ref="K20:M21"/>
    <mergeCell ref="K18:M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U39"/>
  <sheetViews>
    <sheetView view="pageBreakPreview" zoomScale="70" zoomScaleSheetLayoutView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140625" defaultRowHeight="16.5" customHeight="1"/>
  <cols>
    <col min="1" max="1" width="3.57421875" style="4" customWidth="1"/>
    <col min="2" max="3" width="13.421875" style="4" customWidth="1"/>
    <col min="4" max="4" width="3.00390625" style="4" bestFit="1" customWidth="1"/>
    <col min="5" max="35" width="3.140625" style="4" customWidth="1"/>
    <col min="36" max="36" width="7.421875" style="4" bestFit="1" customWidth="1"/>
    <col min="37" max="37" width="8.7109375" style="4" customWidth="1"/>
    <col min="38" max="38" width="9.00390625" style="4" bestFit="1" customWidth="1"/>
    <col min="39" max="16384" width="9.00390625" style="4" customWidth="1"/>
  </cols>
  <sheetData>
    <row r="1" ht="11.25" customHeight="1"/>
    <row r="2" spans="1:39" ht="23.25" customHeight="1">
      <c r="A2" s="263" t="s">
        <v>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</row>
    <row r="4" s="1" customFormat="1" ht="16.5" customHeight="1">
      <c r="A4" s="1" t="s">
        <v>2</v>
      </c>
    </row>
    <row r="5" spans="36:37" s="1" customFormat="1" ht="16.5" customHeight="1" thickBot="1">
      <c r="AJ5" s="5" t="s">
        <v>14</v>
      </c>
      <c r="AK5" s="5"/>
    </row>
    <row r="6" spans="1:47" s="1" customFormat="1" ht="21" customHeight="1">
      <c r="A6" s="264" t="s">
        <v>5</v>
      </c>
      <c r="B6" s="265"/>
      <c r="C6" s="266"/>
      <c r="D6" s="267" t="s">
        <v>54</v>
      </c>
      <c r="E6" s="268"/>
      <c r="F6" s="268"/>
      <c r="G6" s="268"/>
      <c r="H6" s="268"/>
      <c r="I6" s="268"/>
      <c r="J6" s="268"/>
      <c r="K6" s="268"/>
      <c r="L6" s="268"/>
      <c r="M6" s="268"/>
      <c r="N6" s="269"/>
      <c r="AI6" s="5" t="s">
        <v>43</v>
      </c>
      <c r="AK6" s="5"/>
      <c r="AT6" s="21" t="s">
        <v>16</v>
      </c>
      <c r="AU6" s="21" t="s">
        <v>15</v>
      </c>
    </row>
    <row r="7" spans="1:47" s="1" customFormat="1" ht="21" customHeight="1">
      <c r="A7" s="270" t="s">
        <v>6</v>
      </c>
      <c r="B7" s="271"/>
      <c r="C7" s="272"/>
      <c r="D7" s="273" t="s">
        <v>17</v>
      </c>
      <c r="E7" s="274"/>
      <c r="F7" s="274"/>
      <c r="G7" s="274"/>
      <c r="H7" s="274"/>
      <c r="I7" s="274"/>
      <c r="J7" s="274"/>
      <c r="K7" s="274"/>
      <c r="L7" s="274"/>
      <c r="M7" s="274"/>
      <c r="N7" s="275"/>
      <c r="AI7" s="5" t="s">
        <v>44</v>
      </c>
      <c r="AK7" s="5"/>
      <c r="AT7" s="22" t="s">
        <v>61</v>
      </c>
      <c r="AU7" s="23">
        <v>2000</v>
      </c>
    </row>
    <row r="8" spans="1:47" s="1" customFormat="1" ht="21" customHeight="1">
      <c r="A8" s="270" t="s">
        <v>7</v>
      </c>
      <c r="B8" s="271"/>
      <c r="C8" s="272"/>
      <c r="D8" s="273" t="s">
        <v>18</v>
      </c>
      <c r="E8" s="274"/>
      <c r="F8" s="274"/>
      <c r="G8" s="274"/>
      <c r="H8" s="274"/>
      <c r="I8" s="274"/>
      <c r="J8" s="274"/>
      <c r="K8" s="274"/>
      <c r="L8" s="274"/>
      <c r="M8" s="274"/>
      <c r="N8" s="275"/>
      <c r="AI8" s="5" t="s">
        <v>45</v>
      </c>
      <c r="AK8" s="5"/>
      <c r="AT8" s="22" t="s">
        <v>62</v>
      </c>
      <c r="AU8" s="23">
        <v>2000</v>
      </c>
    </row>
    <row r="9" spans="1:47" s="1" customFormat="1" ht="21" customHeight="1" thickBot="1">
      <c r="A9" s="276" t="s">
        <v>8</v>
      </c>
      <c r="B9" s="277"/>
      <c r="C9" s="278"/>
      <c r="D9" s="279" t="s">
        <v>19</v>
      </c>
      <c r="E9" s="280"/>
      <c r="F9" s="280"/>
      <c r="G9" s="280"/>
      <c r="H9" s="280"/>
      <c r="I9" s="280"/>
      <c r="J9" s="280"/>
      <c r="K9" s="280"/>
      <c r="L9" s="280"/>
      <c r="M9" s="280"/>
      <c r="N9" s="281"/>
      <c r="AJ9" s="5"/>
      <c r="AK9" s="5"/>
      <c r="AT9" s="22" t="s">
        <v>63</v>
      </c>
      <c r="AU9" s="23">
        <v>2000</v>
      </c>
    </row>
    <row r="10" spans="1:47" s="6" customFormat="1" ht="16.5" customHeight="1">
      <c r="A10" s="282"/>
      <c r="B10" s="284" t="s">
        <v>0</v>
      </c>
      <c r="C10" s="286" t="s">
        <v>1</v>
      </c>
      <c r="D10" s="60" t="s">
        <v>3</v>
      </c>
      <c r="E10" s="61">
        <v>1</v>
      </c>
      <c r="F10" s="62">
        <v>2</v>
      </c>
      <c r="G10" s="63">
        <v>3</v>
      </c>
      <c r="H10" s="63">
        <v>4</v>
      </c>
      <c r="I10" s="63">
        <v>5</v>
      </c>
      <c r="J10" s="63">
        <v>6</v>
      </c>
      <c r="K10" s="63">
        <v>7</v>
      </c>
      <c r="L10" s="63">
        <v>8</v>
      </c>
      <c r="M10" s="63">
        <v>9</v>
      </c>
      <c r="N10" s="63">
        <v>10</v>
      </c>
      <c r="O10" s="64">
        <v>11</v>
      </c>
      <c r="P10" s="64">
        <v>12</v>
      </c>
      <c r="Q10" s="64">
        <v>13</v>
      </c>
      <c r="R10" s="64">
        <v>14</v>
      </c>
      <c r="S10" s="64">
        <v>15</v>
      </c>
      <c r="T10" s="64">
        <v>16</v>
      </c>
      <c r="U10" s="64">
        <v>17</v>
      </c>
      <c r="V10" s="64">
        <v>18</v>
      </c>
      <c r="W10" s="64">
        <v>19</v>
      </c>
      <c r="X10" s="64">
        <v>20</v>
      </c>
      <c r="Y10" s="64">
        <v>21</v>
      </c>
      <c r="Z10" s="64">
        <v>22</v>
      </c>
      <c r="AA10" s="64">
        <v>23</v>
      </c>
      <c r="AB10" s="64">
        <v>24</v>
      </c>
      <c r="AC10" s="64">
        <v>25</v>
      </c>
      <c r="AD10" s="64">
        <v>26</v>
      </c>
      <c r="AE10" s="64">
        <v>27</v>
      </c>
      <c r="AF10" s="64">
        <v>28</v>
      </c>
      <c r="AG10" s="64">
        <v>29</v>
      </c>
      <c r="AH10" s="64">
        <v>30</v>
      </c>
      <c r="AI10" s="64">
        <v>31</v>
      </c>
      <c r="AJ10" s="288" t="s">
        <v>10</v>
      </c>
      <c r="AK10" s="286" t="s">
        <v>11</v>
      </c>
      <c r="AL10" s="286" t="s">
        <v>13</v>
      </c>
      <c r="AM10" s="290" t="s">
        <v>12</v>
      </c>
      <c r="AT10" s="19"/>
      <c r="AU10" s="19"/>
    </row>
    <row r="11" spans="1:39" s="6" customFormat="1" ht="16.5" customHeight="1" thickBot="1">
      <c r="A11" s="283"/>
      <c r="B11" s="285"/>
      <c r="C11" s="287"/>
      <c r="D11" s="65" t="s">
        <v>4</v>
      </c>
      <c r="E11" s="66" t="s">
        <v>55</v>
      </c>
      <c r="F11" s="66" t="s">
        <v>56</v>
      </c>
      <c r="G11" s="67" t="s">
        <v>57</v>
      </c>
      <c r="H11" s="68" t="s">
        <v>3</v>
      </c>
      <c r="I11" s="66" t="s">
        <v>58</v>
      </c>
      <c r="J11" s="66" t="s">
        <v>59</v>
      </c>
      <c r="K11" s="66" t="s">
        <v>60</v>
      </c>
      <c r="L11" s="66" t="s">
        <v>55</v>
      </c>
      <c r="M11" s="66" t="s">
        <v>56</v>
      </c>
      <c r="N11" s="67" t="s">
        <v>57</v>
      </c>
      <c r="O11" s="68" t="s">
        <v>3</v>
      </c>
      <c r="P11" s="66" t="s">
        <v>58</v>
      </c>
      <c r="Q11" s="66" t="s">
        <v>59</v>
      </c>
      <c r="R11" s="66" t="s">
        <v>60</v>
      </c>
      <c r="S11" s="66" t="s">
        <v>55</v>
      </c>
      <c r="T11" s="66" t="s">
        <v>56</v>
      </c>
      <c r="U11" s="67" t="s">
        <v>57</v>
      </c>
      <c r="V11" s="68" t="s">
        <v>3</v>
      </c>
      <c r="W11" s="66" t="s">
        <v>58</v>
      </c>
      <c r="X11" s="66" t="s">
        <v>59</v>
      </c>
      <c r="Y11" s="66" t="s">
        <v>60</v>
      </c>
      <c r="Z11" s="66" t="s">
        <v>55</v>
      </c>
      <c r="AA11" s="66" t="s">
        <v>56</v>
      </c>
      <c r="AB11" s="67" t="s">
        <v>57</v>
      </c>
      <c r="AC11" s="68" t="s">
        <v>3</v>
      </c>
      <c r="AD11" s="66" t="s">
        <v>58</v>
      </c>
      <c r="AE11" s="66" t="s">
        <v>59</v>
      </c>
      <c r="AF11" s="66" t="s">
        <v>60</v>
      </c>
      <c r="AG11" s="66" t="s">
        <v>55</v>
      </c>
      <c r="AH11" s="66" t="s">
        <v>56</v>
      </c>
      <c r="AI11" s="67" t="s">
        <v>57</v>
      </c>
      <c r="AJ11" s="289"/>
      <c r="AK11" s="287"/>
      <c r="AL11" s="287"/>
      <c r="AM11" s="291"/>
    </row>
    <row r="12" spans="1:39" s="3" customFormat="1" ht="17.25" customHeight="1">
      <c r="A12" s="53">
        <v>1</v>
      </c>
      <c r="B12" s="15" t="s">
        <v>20</v>
      </c>
      <c r="C12" s="292" t="s">
        <v>22</v>
      </c>
      <c r="D12" s="293"/>
      <c r="E12" s="11"/>
      <c r="F12" s="12"/>
      <c r="G12" s="12"/>
      <c r="H12" s="77"/>
      <c r="I12" s="78" t="s">
        <v>24</v>
      </c>
      <c r="J12" s="79" t="s">
        <v>24</v>
      </c>
      <c r="K12" s="79" t="s">
        <v>24</v>
      </c>
      <c r="L12" s="79" t="s">
        <v>24</v>
      </c>
      <c r="M12" s="10"/>
      <c r="N12" s="10"/>
      <c r="O12" s="12"/>
      <c r="P12" s="12" t="s">
        <v>24</v>
      </c>
      <c r="Q12" s="10" t="s">
        <v>24</v>
      </c>
      <c r="R12" s="10"/>
      <c r="S12" s="10"/>
      <c r="T12" s="10"/>
      <c r="U12" s="13"/>
      <c r="V12" s="13"/>
      <c r="W12" s="13" t="s">
        <v>24</v>
      </c>
      <c r="X12" s="13" t="s">
        <v>24</v>
      </c>
      <c r="Y12" s="13"/>
      <c r="Z12" s="13"/>
      <c r="AA12" s="13"/>
      <c r="AB12" s="13"/>
      <c r="AC12" s="13"/>
      <c r="AD12" s="13" t="s">
        <v>24</v>
      </c>
      <c r="AE12" s="13" t="s">
        <v>52</v>
      </c>
      <c r="AF12" s="13"/>
      <c r="AG12" s="13"/>
      <c r="AH12" s="13"/>
      <c r="AI12" s="13"/>
      <c r="AJ12" s="69">
        <f>COUNTIF(E12:AI12,"○")</f>
        <v>10</v>
      </c>
      <c r="AK12" s="13" t="s">
        <v>50</v>
      </c>
      <c r="AL12" s="71">
        <v>2000</v>
      </c>
      <c r="AM12" s="71">
        <f>IF(AL12="","",AJ12*AL12)</f>
        <v>20000</v>
      </c>
    </row>
    <row r="13" spans="1:39" s="3" customFormat="1" ht="17.25" customHeight="1">
      <c r="A13" s="54">
        <v>2</v>
      </c>
      <c r="B13" s="16" t="s">
        <v>21</v>
      </c>
      <c r="C13" s="294" t="s">
        <v>23</v>
      </c>
      <c r="D13" s="295"/>
      <c r="E13" s="14"/>
      <c r="F13" s="8"/>
      <c r="G13" s="8"/>
      <c r="H13" s="8"/>
      <c r="I13" s="8"/>
      <c r="J13" s="8" t="s">
        <v>24</v>
      </c>
      <c r="K13" s="8"/>
      <c r="L13" s="8"/>
      <c r="M13" s="8"/>
      <c r="N13" s="8"/>
      <c r="O13" s="8"/>
      <c r="P13" s="8"/>
      <c r="Q13" s="9" t="s">
        <v>24</v>
      </c>
      <c r="R13" s="9"/>
      <c r="S13" s="9"/>
      <c r="T13" s="9"/>
      <c r="U13" s="7"/>
      <c r="V13" s="7"/>
      <c r="W13" s="7"/>
      <c r="X13" s="7" t="s">
        <v>24</v>
      </c>
      <c r="Y13" s="7"/>
      <c r="Z13" s="7"/>
      <c r="AA13" s="7"/>
      <c r="AB13" s="7"/>
      <c r="AC13" s="7"/>
      <c r="AD13" s="7"/>
      <c r="AE13" s="7" t="s">
        <v>24</v>
      </c>
      <c r="AF13" s="7"/>
      <c r="AG13" s="7"/>
      <c r="AH13" s="7"/>
      <c r="AI13" s="7"/>
      <c r="AJ13" s="70">
        <f>COUNTIF(E13:AI13,"○")</f>
        <v>4</v>
      </c>
      <c r="AK13" s="13" t="s">
        <v>50</v>
      </c>
      <c r="AL13" s="71">
        <v>2000</v>
      </c>
      <c r="AM13" s="71">
        <f>IF(AL13="","",AJ13*AL13)</f>
        <v>8000</v>
      </c>
    </row>
    <row r="14" spans="1:39" s="3" customFormat="1" ht="17.25" customHeight="1">
      <c r="A14" s="54">
        <v>3</v>
      </c>
      <c r="B14" s="16" t="s">
        <v>36</v>
      </c>
      <c r="C14" s="294" t="s">
        <v>27</v>
      </c>
      <c r="D14" s="295"/>
      <c r="E14" s="14"/>
      <c r="F14" s="8" t="s">
        <v>24</v>
      </c>
      <c r="G14" s="8" t="s">
        <v>28</v>
      </c>
      <c r="H14" s="8" t="s">
        <v>28</v>
      </c>
      <c r="I14" s="8"/>
      <c r="J14" s="8"/>
      <c r="K14" s="8"/>
      <c r="L14" s="8"/>
      <c r="M14" s="8" t="s">
        <v>24</v>
      </c>
      <c r="N14" s="8" t="s">
        <v>24</v>
      </c>
      <c r="O14" s="8" t="s">
        <v>24</v>
      </c>
      <c r="P14" s="8"/>
      <c r="Q14" s="9"/>
      <c r="R14" s="9"/>
      <c r="S14" s="9"/>
      <c r="T14" s="9" t="s">
        <v>24</v>
      </c>
      <c r="U14" s="7" t="s">
        <v>24</v>
      </c>
      <c r="V14" s="7" t="s">
        <v>24</v>
      </c>
      <c r="W14" s="7"/>
      <c r="X14" s="7"/>
      <c r="Y14" s="7"/>
      <c r="Z14" s="7"/>
      <c r="AA14" s="7" t="s">
        <v>24</v>
      </c>
      <c r="AB14" s="7" t="s">
        <v>24</v>
      </c>
      <c r="AC14" s="7" t="s">
        <v>24</v>
      </c>
      <c r="AD14" s="7"/>
      <c r="AE14" s="7"/>
      <c r="AF14" s="7"/>
      <c r="AG14" s="7"/>
      <c r="AH14" s="7"/>
      <c r="AI14" s="7"/>
      <c r="AJ14" s="70">
        <f aca="true" t="shared" si="0" ref="AJ14:AJ36">COUNTIF(E14:AI14,"○")</f>
        <v>12</v>
      </c>
      <c r="AK14" s="13" t="s">
        <v>53</v>
      </c>
      <c r="AL14" s="71">
        <v>2000</v>
      </c>
      <c r="AM14" s="71">
        <f aca="true" t="shared" si="1" ref="AM14:AM36">IF(AL14="","",AJ14*AL14)</f>
        <v>24000</v>
      </c>
    </row>
    <row r="15" spans="1:39" s="3" customFormat="1" ht="17.25" customHeight="1">
      <c r="A15" s="54">
        <v>4</v>
      </c>
      <c r="B15" s="16" t="s">
        <v>40</v>
      </c>
      <c r="C15" s="294" t="s">
        <v>41</v>
      </c>
      <c r="D15" s="295"/>
      <c r="E15" s="14"/>
      <c r="F15" s="8" t="s">
        <v>24</v>
      </c>
      <c r="G15" s="8" t="s">
        <v>24</v>
      </c>
      <c r="H15" s="8"/>
      <c r="I15" s="8"/>
      <c r="J15" s="8" t="s">
        <v>24</v>
      </c>
      <c r="K15" s="8"/>
      <c r="L15" s="8"/>
      <c r="M15" s="8"/>
      <c r="N15" s="8" t="s">
        <v>24</v>
      </c>
      <c r="O15" s="8" t="s">
        <v>24</v>
      </c>
      <c r="P15" s="8"/>
      <c r="Q15" s="9" t="s">
        <v>24</v>
      </c>
      <c r="R15" s="9"/>
      <c r="S15" s="9"/>
      <c r="T15" s="9" t="s">
        <v>24</v>
      </c>
      <c r="U15" s="7" t="s">
        <v>24</v>
      </c>
      <c r="V15" s="7"/>
      <c r="W15" s="7" t="s">
        <v>24</v>
      </c>
      <c r="X15" s="7"/>
      <c r="Y15" s="7"/>
      <c r="Z15" s="7"/>
      <c r="AA15" s="7" t="s">
        <v>24</v>
      </c>
      <c r="AB15" s="7" t="s">
        <v>24</v>
      </c>
      <c r="AC15" s="7"/>
      <c r="AD15" s="7"/>
      <c r="AE15" s="7" t="s">
        <v>24</v>
      </c>
      <c r="AF15" s="7"/>
      <c r="AG15" s="7"/>
      <c r="AH15" s="7"/>
      <c r="AI15" s="7"/>
      <c r="AJ15" s="70">
        <f t="shared" si="0"/>
        <v>12</v>
      </c>
      <c r="AK15" s="13" t="s">
        <v>51</v>
      </c>
      <c r="AL15" s="71">
        <v>2000</v>
      </c>
      <c r="AM15" s="71">
        <f t="shared" si="1"/>
        <v>24000</v>
      </c>
    </row>
    <row r="16" spans="1:39" s="3" customFormat="1" ht="17.25" customHeight="1">
      <c r="A16" s="54">
        <v>5</v>
      </c>
      <c r="B16" s="2"/>
      <c r="C16" s="294"/>
      <c r="D16" s="295"/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0">
        <f t="shared" si="0"/>
        <v>0</v>
      </c>
      <c r="AK16" s="13"/>
      <c r="AL16" s="71">
        <f aca="true" t="shared" si="2" ref="AL16:AL36">IF(AK16="","",VLOOKUP(AK16,$AT$6:$AU$10,2,0))</f>
      </c>
      <c r="AM16" s="71">
        <f t="shared" si="1"/>
      </c>
    </row>
    <row r="17" spans="1:39" s="3" customFormat="1" ht="17.25" customHeight="1">
      <c r="A17" s="54">
        <v>6</v>
      </c>
      <c r="B17" s="2"/>
      <c r="C17" s="294"/>
      <c r="D17" s="295"/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0">
        <f t="shared" si="0"/>
        <v>0</v>
      </c>
      <c r="AK17" s="13"/>
      <c r="AL17" s="71">
        <f t="shared" si="2"/>
      </c>
      <c r="AM17" s="71">
        <f t="shared" si="1"/>
      </c>
    </row>
    <row r="18" spans="1:39" s="3" customFormat="1" ht="17.25" customHeight="1">
      <c r="A18" s="54">
        <v>7</v>
      </c>
      <c r="B18" s="2"/>
      <c r="C18" s="294"/>
      <c r="D18" s="295"/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0">
        <f t="shared" si="0"/>
        <v>0</v>
      </c>
      <c r="AK18" s="13"/>
      <c r="AL18" s="71">
        <f t="shared" si="2"/>
      </c>
      <c r="AM18" s="71">
        <f t="shared" si="1"/>
      </c>
    </row>
    <row r="19" spans="1:39" s="3" customFormat="1" ht="17.25" customHeight="1">
      <c r="A19" s="54">
        <v>8</v>
      </c>
      <c r="B19" s="2"/>
      <c r="C19" s="294"/>
      <c r="D19" s="295"/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0">
        <f t="shared" si="0"/>
        <v>0</v>
      </c>
      <c r="AK19" s="13"/>
      <c r="AL19" s="71">
        <f t="shared" si="2"/>
      </c>
      <c r="AM19" s="71">
        <f t="shared" si="1"/>
      </c>
    </row>
    <row r="20" spans="1:39" s="3" customFormat="1" ht="17.25" customHeight="1">
      <c r="A20" s="54">
        <v>9</v>
      </c>
      <c r="B20" s="2"/>
      <c r="C20" s="294"/>
      <c r="D20" s="295"/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0">
        <f t="shared" si="0"/>
        <v>0</v>
      </c>
      <c r="AK20" s="13"/>
      <c r="AL20" s="71">
        <f t="shared" si="2"/>
      </c>
      <c r="AM20" s="71">
        <f t="shared" si="1"/>
      </c>
    </row>
    <row r="21" spans="1:39" s="3" customFormat="1" ht="17.25" customHeight="1">
      <c r="A21" s="54">
        <v>10</v>
      </c>
      <c r="B21" s="2"/>
      <c r="C21" s="294"/>
      <c r="D21" s="295"/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0">
        <f t="shared" si="0"/>
        <v>0</v>
      </c>
      <c r="AK21" s="13"/>
      <c r="AL21" s="71">
        <f t="shared" si="2"/>
      </c>
      <c r="AM21" s="71">
        <f t="shared" si="1"/>
      </c>
    </row>
    <row r="22" spans="1:39" s="3" customFormat="1" ht="17.25" customHeight="1">
      <c r="A22" s="54">
        <v>11</v>
      </c>
      <c r="B22" s="2"/>
      <c r="C22" s="294"/>
      <c r="D22" s="295"/>
      <c r="E22" s="1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0">
        <f t="shared" si="0"/>
        <v>0</v>
      </c>
      <c r="AK22" s="13"/>
      <c r="AL22" s="71">
        <f t="shared" si="2"/>
      </c>
      <c r="AM22" s="71">
        <f t="shared" si="1"/>
      </c>
    </row>
    <row r="23" spans="1:39" s="3" customFormat="1" ht="17.25" customHeight="1">
      <c r="A23" s="54">
        <v>12</v>
      </c>
      <c r="B23" s="2"/>
      <c r="C23" s="294"/>
      <c r="D23" s="295"/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0">
        <f t="shared" si="0"/>
        <v>0</v>
      </c>
      <c r="AK23" s="13"/>
      <c r="AL23" s="71">
        <f t="shared" si="2"/>
      </c>
      <c r="AM23" s="71">
        <f t="shared" si="1"/>
      </c>
    </row>
    <row r="24" spans="1:39" s="3" customFormat="1" ht="17.25" customHeight="1">
      <c r="A24" s="54">
        <v>13</v>
      </c>
      <c r="B24" s="2"/>
      <c r="C24" s="294"/>
      <c r="D24" s="295"/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9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0">
        <f t="shared" si="0"/>
        <v>0</v>
      </c>
      <c r="AK24" s="13"/>
      <c r="AL24" s="71">
        <f t="shared" si="2"/>
      </c>
      <c r="AM24" s="71">
        <f t="shared" si="1"/>
      </c>
    </row>
    <row r="25" spans="1:39" s="3" customFormat="1" ht="17.25" customHeight="1">
      <c r="A25" s="54">
        <v>14</v>
      </c>
      <c r="B25" s="2"/>
      <c r="C25" s="294"/>
      <c r="D25" s="295"/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0">
        <f t="shared" si="0"/>
        <v>0</v>
      </c>
      <c r="AK25" s="13"/>
      <c r="AL25" s="71">
        <f t="shared" si="2"/>
      </c>
      <c r="AM25" s="71">
        <f t="shared" si="1"/>
      </c>
    </row>
    <row r="26" spans="1:39" s="3" customFormat="1" ht="17.25" customHeight="1">
      <c r="A26" s="54">
        <v>15</v>
      </c>
      <c r="B26" s="2"/>
      <c r="C26" s="294"/>
      <c r="D26" s="295"/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0">
        <f t="shared" si="0"/>
        <v>0</v>
      </c>
      <c r="AK26" s="13"/>
      <c r="AL26" s="71">
        <f t="shared" si="2"/>
      </c>
      <c r="AM26" s="71">
        <f t="shared" si="1"/>
      </c>
    </row>
    <row r="27" spans="1:39" s="3" customFormat="1" ht="17.25" customHeight="1">
      <c r="A27" s="54">
        <v>16</v>
      </c>
      <c r="B27" s="2"/>
      <c r="C27" s="294"/>
      <c r="D27" s="295"/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9"/>
      <c r="S27" s="9"/>
      <c r="T27" s="9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0">
        <f t="shared" si="0"/>
        <v>0</v>
      </c>
      <c r="AK27" s="13"/>
      <c r="AL27" s="71">
        <f t="shared" si="2"/>
      </c>
      <c r="AM27" s="71">
        <f t="shared" si="1"/>
      </c>
    </row>
    <row r="28" spans="1:39" s="3" customFormat="1" ht="17.25" customHeight="1">
      <c r="A28" s="54">
        <v>17</v>
      </c>
      <c r="B28" s="2"/>
      <c r="C28" s="294"/>
      <c r="D28" s="295"/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9"/>
      <c r="S28" s="9"/>
      <c r="T28" s="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0">
        <f t="shared" si="0"/>
        <v>0</v>
      </c>
      <c r="AK28" s="13"/>
      <c r="AL28" s="71">
        <f t="shared" si="2"/>
      </c>
      <c r="AM28" s="71">
        <f t="shared" si="1"/>
      </c>
    </row>
    <row r="29" spans="1:39" s="3" customFormat="1" ht="17.25" customHeight="1">
      <c r="A29" s="54">
        <v>18</v>
      </c>
      <c r="B29" s="2"/>
      <c r="C29" s="294"/>
      <c r="D29" s="295"/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  <c r="R29" s="9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0">
        <f t="shared" si="0"/>
        <v>0</v>
      </c>
      <c r="AK29" s="13"/>
      <c r="AL29" s="71">
        <f t="shared" si="2"/>
      </c>
      <c r="AM29" s="71">
        <f t="shared" si="1"/>
      </c>
    </row>
    <row r="30" spans="1:39" s="3" customFormat="1" ht="17.25" customHeight="1">
      <c r="A30" s="54">
        <v>19</v>
      </c>
      <c r="B30" s="2"/>
      <c r="C30" s="294"/>
      <c r="D30" s="295"/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R30" s="9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0">
        <f t="shared" si="0"/>
        <v>0</v>
      </c>
      <c r="AK30" s="13"/>
      <c r="AL30" s="71">
        <f t="shared" si="2"/>
      </c>
      <c r="AM30" s="71">
        <f t="shared" si="1"/>
      </c>
    </row>
    <row r="31" spans="1:39" s="3" customFormat="1" ht="17.25" customHeight="1">
      <c r="A31" s="54">
        <v>20</v>
      </c>
      <c r="B31" s="2"/>
      <c r="C31" s="294"/>
      <c r="D31" s="295"/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  <c r="R31" s="9"/>
      <c r="S31" s="9"/>
      <c r="T31" s="9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0">
        <f t="shared" si="0"/>
        <v>0</v>
      </c>
      <c r="AK31" s="13"/>
      <c r="AL31" s="71">
        <f t="shared" si="2"/>
      </c>
      <c r="AM31" s="71">
        <f t="shared" si="1"/>
      </c>
    </row>
    <row r="32" spans="1:39" s="3" customFormat="1" ht="17.25" customHeight="1">
      <c r="A32" s="54">
        <v>21</v>
      </c>
      <c r="B32" s="2"/>
      <c r="C32" s="294"/>
      <c r="D32" s="295"/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  <c r="R32" s="9"/>
      <c r="S32" s="9"/>
      <c r="T32" s="9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0">
        <f t="shared" si="0"/>
        <v>0</v>
      </c>
      <c r="AK32" s="13"/>
      <c r="AL32" s="71">
        <f t="shared" si="2"/>
      </c>
      <c r="AM32" s="71">
        <f t="shared" si="1"/>
      </c>
    </row>
    <row r="33" spans="1:39" s="3" customFormat="1" ht="17.25" customHeight="1">
      <c r="A33" s="54">
        <v>22</v>
      </c>
      <c r="B33" s="2"/>
      <c r="C33" s="294"/>
      <c r="D33" s="295"/>
      <c r="E33" s="1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9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0">
        <f t="shared" si="0"/>
        <v>0</v>
      </c>
      <c r="AK33" s="13"/>
      <c r="AL33" s="71">
        <f t="shared" si="2"/>
      </c>
      <c r="AM33" s="71">
        <f t="shared" si="1"/>
      </c>
    </row>
    <row r="34" spans="1:39" s="3" customFormat="1" ht="17.25" customHeight="1">
      <c r="A34" s="54">
        <v>23</v>
      </c>
      <c r="B34" s="2"/>
      <c r="C34" s="294"/>
      <c r="D34" s="295"/>
      <c r="E34" s="1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9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0">
        <f t="shared" si="0"/>
        <v>0</v>
      </c>
      <c r="AK34" s="13"/>
      <c r="AL34" s="71">
        <f t="shared" si="2"/>
      </c>
      <c r="AM34" s="71">
        <f t="shared" si="1"/>
      </c>
    </row>
    <row r="35" spans="1:39" s="3" customFormat="1" ht="17.25" customHeight="1">
      <c r="A35" s="54">
        <v>24</v>
      </c>
      <c r="B35" s="2"/>
      <c r="C35" s="294"/>
      <c r="D35" s="295"/>
      <c r="E35" s="1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0">
        <f t="shared" si="0"/>
        <v>0</v>
      </c>
      <c r="AK35" s="13"/>
      <c r="AL35" s="71">
        <f t="shared" si="2"/>
      </c>
      <c r="AM35" s="71">
        <f t="shared" si="1"/>
      </c>
    </row>
    <row r="36" spans="1:39" s="3" customFormat="1" ht="17.25" customHeight="1">
      <c r="A36" s="54">
        <v>25</v>
      </c>
      <c r="B36" s="2"/>
      <c r="C36" s="294"/>
      <c r="D36" s="295"/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0">
        <f t="shared" si="0"/>
        <v>0</v>
      </c>
      <c r="AK36" s="13"/>
      <c r="AL36" s="71">
        <f t="shared" si="2"/>
      </c>
      <c r="AM36" s="71">
        <f t="shared" si="1"/>
      </c>
    </row>
    <row r="37" spans="1:39" ht="20.25" customHeight="1">
      <c r="A37" s="296" t="s">
        <v>9</v>
      </c>
      <c r="B37" s="297"/>
      <c r="C37" s="297"/>
      <c r="D37" s="298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8"/>
      <c r="AM37" s="59">
        <f>SUM(AM12:AM36)</f>
        <v>76000</v>
      </c>
    </row>
    <row r="38" spans="37:39" ht="16.5" customHeight="1">
      <c r="AK38" s="299" t="s">
        <v>25</v>
      </c>
      <c r="AL38" s="299"/>
      <c r="AM38" s="299"/>
    </row>
    <row r="39" ht="16.5" customHeight="1">
      <c r="Q39" s="5"/>
    </row>
  </sheetData>
  <sheetProtection/>
  <protectedRanges>
    <protectedRange sqref="E12:F17 B12:C12 B13:B17 C13:C36" name="範囲1"/>
  </protectedRanges>
  <mergeCells count="43">
    <mergeCell ref="C33:D33"/>
    <mergeCell ref="C34:D34"/>
    <mergeCell ref="C35:D35"/>
    <mergeCell ref="C36:D36"/>
    <mergeCell ref="A37:D37"/>
    <mergeCell ref="AK38:AM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K10:AK11"/>
    <mergeCell ref="AL10:AL11"/>
    <mergeCell ref="AM10:AM11"/>
    <mergeCell ref="C12:D12"/>
    <mergeCell ref="C13:D13"/>
    <mergeCell ref="C14:D14"/>
    <mergeCell ref="A9:C9"/>
    <mergeCell ref="D9:N9"/>
    <mergeCell ref="A10:A11"/>
    <mergeCell ref="B10:B11"/>
    <mergeCell ref="C10:C11"/>
    <mergeCell ref="AJ10:AJ11"/>
    <mergeCell ref="A2:AM2"/>
    <mergeCell ref="A6:C6"/>
    <mergeCell ref="D6:N6"/>
    <mergeCell ref="A7:C7"/>
    <mergeCell ref="D7:N7"/>
    <mergeCell ref="A8:C8"/>
    <mergeCell ref="D8:N8"/>
  </mergeCells>
  <dataValidations count="3">
    <dataValidation type="list" allowBlank="1" showInputMessage="1" showErrorMessage="1" sqref="AK16:AK36">
      <formula1>"要医療,重心,行動,重度"</formula1>
    </dataValidation>
    <dataValidation type="list" allowBlank="1" showInputMessage="1" showErrorMessage="1" sqref="AK12:AK13 AK15">
      <formula1>"身体,療育,精神"</formula1>
    </dataValidation>
    <dataValidation type="list" allowBlank="1" showInputMessage="1" showErrorMessage="1" sqref="AK14">
      <formula1>"身体,知的,精神"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1" fitToWidth="1" horizontalDpi="600" verticalDpi="600" orientation="landscape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2:N23"/>
  <sheetViews>
    <sheetView zoomScalePageLayoutView="0" workbookViewId="0" topLeftCell="A1">
      <selection activeCell="Q15" sqref="Q15"/>
    </sheetView>
  </sheetViews>
  <sheetFormatPr defaultColWidth="9.140625" defaultRowHeight="15"/>
  <cols>
    <col min="13" max="14" width="4.421875" style="0" customWidth="1"/>
  </cols>
  <sheetData>
    <row r="1" ht="18" customHeight="1"/>
    <row r="2" spans="3:13" ht="24" customHeight="1">
      <c r="C2" s="300" t="s">
        <v>49</v>
      </c>
      <c r="D2" s="300"/>
      <c r="E2" s="300"/>
      <c r="F2" s="300"/>
      <c r="G2" s="300"/>
      <c r="H2" s="300"/>
      <c r="I2" s="300"/>
      <c r="J2" s="300"/>
      <c r="K2" s="300"/>
      <c r="L2" s="300"/>
      <c r="M2" s="301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43" t="s">
        <v>54</v>
      </c>
      <c r="F6" s="244"/>
      <c r="G6" s="244"/>
      <c r="H6" s="24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21" t="s">
        <v>37</v>
      </c>
      <c r="F7" s="222"/>
      <c r="G7" s="222"/>
      <c r="H7" s="223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21" t="s">
        <v>38</v>
      </c>
      <c r="F8" s="222"/>
      <c r="G8" s="222"/>
      <c r="H8" s="223"/>
      <c r="I8" s="224">
        <f>K22</f>
        <v>72000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235" t="s">
        <v>39</v>
      </c>
      <c r="F9" s="236"/>
      <c r="G9" s="236"/>
      <c r="H9" s="237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15">
        <v>2</v>
      </c>
      <c r="F14" s="215"/>
      <c r="G14" s="215">
        <v>12</v>
      </c>
      <c r="H14" s="215"/>
      <c r="I14" s="200">
        <v>2000</v>
      </c>
      <c r="J14" s="200"/>
      <c r="K14" s="216">
        <f>IF(N14="","",G14*I14)</f>
        <v>24000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199"/>
      <c r="F15" s="199"/>
      <c r="G15" s="199"/>
      <c r="H15" s="199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199">
        <v>1</v>
      </c>
      <c r="F16" s="199"/>
      <c r="G16" s="199">
        <v>12</v>
      </c>
      <c r="H16" s="199"/>
      <c r="I16" s="200">
        <v>2000</v>
      </c>
      <c r="J16" s="200"/>
      <c r="K16" s="202">
        <f>IF(N16="","",G16*I16)</f>
        <v>24000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199"/>
      <c r="F17" s="199"/>
      <c r="G17" s="199"/>
      <c r="H17" s="199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199">
        <v>1</v>
      </c>
      <c r="F18" s="199"/>
      <c r="G18" s="199">
        <v>12</v>
      </c>
      <c r="H18" s="199"/>
      <c r="I18" s="200">
        <v>2000</v>
      </c>
      <c r="J18" s="200"/>
      <c r="K18" s="202">
        <f>IF(N18="","",G18*I18)</f>
        <v>24000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199"/>
      <c r="F19" s="199"/>
      <c r="G19" s="199"/>
      <c r="H19" s="199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72000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/>
  <mergeCells count="44">
    <mergeCell ref="C2:M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85" right="0.44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2:N23"/>
  <sheetViews>
    <sheetView zoomScalePageLayoutView="0" workbookViewId="0" topLeftCell="A1">
      <selection activeCell="O8" sqref="O8"/>
    </sheetView>
  </sheetViews>
  <sheetFormatPr defaultColWidth="9.140625" defaultRowHeight="15"/>
  <cols>
    <col min="13" max="14" width="4.421875" style="0" customWidth="1"/>
  </cols>
  <sheetData>
    <row r="1" ht="18" customHeight="1"/>
    <row r="2" spans="3:13" ht="24" customHeight="1">
      <c r="C2" s="304" t="s">
        <v>49</v>
      </c>
      <c r="D2" s="304"/>
      <c r="E2" s="304"/>
      <c r="F2" s="304"/>
      <c r="G2" s="304"/>
      <c r="H2" s="304"/>
      <c r="I2" s="304"/>
      <c r="J2" s="304"/>
      <c r="K2" s="304"/>
      <c r="L2" s="304"/>
      <c r="M2" s="305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312" t="s">
        <v>54</v>
      </c>
      <c r="F6" s="313"/>
      <c r="G6" s="313"/>
      <c r="H6" s="314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306" t="s">
        <v>37</v>
      </c>
      <c r="F7" s="307"/>
      <c r="G7" s="307"/>
      <c r="H7" s="308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306" t="s">
        <v>38</v>
      </c>
      <c r="F8" s="307"/>
      <c r="G8" s="307"/>
      <c r="H8" s="308"/>
      <c r="I8" s="224">
        <f>K22</f>
        <v>72000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309" t="s">
        <v>39</v>
      </c>
      <c r="F9" s="310"/>
      <c r="G9" s="310"/>
      <c r="H9" s="311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303">
        <v>2</v>
      </c>
      <c r="F14" s="303"/>
      <c r="G14" s="303">
        <v>12</v>
      </c>
      <c r="H14" s="303"/>
      <c r="I14" s="200">
        <v>2000</v>
      </c>
      <c r="J14" s="200"/>
      <c r="K14" s="216">
        <f>IF(N14="","",G14*I14)</f>
        <v>24000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302"/>
      <c r="F15" s="302"/>
      <c r="G15" s="302"/>
      <c r="H15" s="302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302">
        <v>1</v>
      </c>
      <c r="F16" s="302"/>
      <c r="G16" s="302">
        <v>12</v>
      </c>
      <c r="H16" s="302"/>
      <c r="I16" s="200">
        <v>2000</v>
      </c>
      <c r="J16" s="200"/>
      <c r="K16" s="202">
        <f>IF(N16="","",G16*I16)</f>
        <v>24000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302"/>
      <c r="F17" s="302"/>
      <c r="G17" s="302"/>
      <c r="H17" s="302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302">
        <v>1</v>
      </c>
      <c r="F18" s="302"/>
      <c r="G18" s="302">
        <v>12</v>
      </c>
      <c r="H18" s="302"/>
      <c r="I18" s="200">
        <v>2000</v>
      </c>
      <c r="J18" s="200"/>
      <c r="K18" s="202">
        <f>IF(N18="","",G18*I18)</f>
        <v>24000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302"/>
      <c r="F19" s="302"/>
      <c r="G19" s="302"/>
      <c r="H19" s="302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72000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/>
  <mergeCells count="44">
    <mergeCell ref="K20:M21"/>
    <mergeCell ref="I20:J21"/>
    <mergeCell ref="G20:H21"/>
    <mergeCell ref="E20:F21"/>
    <mergeCell ref="B20:D21"/>
    <mergeCell ref="B6:D6"/>
    <mergeCell ref="E6:H6"/>
    <mergeCell ref="I6:N7"/>
    <mergeCell ref="B7:D7"/>
    <mergeCell ref="E7:H7"/>
    <mergeCell ref="C2:M2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22:J23"/>
    <mergeCell ref="K22:M23"/>
    <mergeCell ref="N22:N23"/>
    <mergeCell ref="B18:D19"/>
    <mergeCell ref="E18:F19"/>
    <mergeCell ref="G18:H19"/>
    <mergeCell ref="I18:J19"/>
    <mergeCell ref="K18:M19"/>
    <mergeCell ref="N18:N19"/>
    <mergeCell ref="N20:N21"/>
  </mergeCells>
  <printOptions/>
  <pageMargins left="0.85" right="0.44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0"/>
  <sheetViews>
    <sheetView view="pageBreakPreview" zoomScale="85" zoomScaleSheetLayoutView="85" zoomScalePageLayoutView="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C12" sqref="C12:D12"/>
    </sheetView>
  </sheetViews>
  <sheetFormatPr defaultColWidth="9.140625" defaultRowHeight="16.5" customHeight="1"/>
  <cols>
    <col min="1" max="1" width="3.57421875" style="18" customWidth="1"/>
    <col min="2" max="3" width="13.421875" style="18" customWidth="1"/>
    <col min="4" max="4" width="3.00390625" style="18" bestFit="1" customWidth="1"/>
    <col min="5" max="35" width="3.140625" style="18" customWidth="1"/>
    <col min="36" max="36" width="7.421875" style="18" bestFit="1" customWidth="1"/>
    <col min="37" max="37" width="8.7109375" style="18" customWidth="1"/>
    <col min="38" max="38" width="9.00390625" style="18" bestFit="1" customWidth="1"/>
    <col min="39" max="39" width="9.00390625" style="18" customWidth="1"/>
    <col min="40" max="45" width="3.28125" style="18" customWidth="1"/>
    <col min="46" max="16384" width="9.00390625" style="18" customWidth="1"/>
  </cols>
  <sheetData>
    <row r="1" ht="11.25" customHeight="1"/>
    <row r="2" spans="1:39" ht="23.2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4" s="19" customFormat="1" ht="16.5" customHeight="1">
      <c r="A4" s="19" t="s">
        <v>2</v>
      </c>
    </row>
    <row r="5" spans="36:37" s="19" customFormat="1" ht="16.5" customHeight="1" thickBot="1">
      <c r="AJ5" s="20" t="s">
        <v>14</v>
      </c>
      <c r="AK5" s="20"/>
    </row>
    <row r="6" spans="1:49" s="19" customFormat="1" ht="21" customHeight="1">
      <c r="A6" s="139" t="s">
        <v>5</v>
      </c>
      <c r="B6" s="140"/>
      <c r="C6" s="141"/>
      <c r="D6" s="150" t="s">
        <v>82</v>
      </c>
      <c r="E6" s="151"/>
      <c r="F6" s="151"/>
      <c r="G6" s="151"/>
      <c r="H6" s="151"/>
      <c r="I6" s="151"/>
      <c r="J6" s="151"/>
      <c r="K6" s="151"/>
      <c r="L6" s="151"/>
      <c r="M6" s="151"/>
      <c r="N6" s="152"/>
      <c r="P6" s="120" t="s">
        <v>79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  <c r="AI6" s="20" t="s">
        <v>43</v>
      </c>
      <c r="AK6" s="20"/>
      <c r="AU6" s="86" t="s">
        <v>16</v>
      </c>
      <c r="AV6" s="86" t="s">
        <v>15</v>
      </c>
      <c r="AW6" s="81"/>
    </row>
    <row r="7" spans="1:49" s="19" customFormat="1" ht="21" customHeight="1">
      <c r="A7" s="142" t="s">
        <v>6</v>
      </c>
      <c r="B7" s="143"/>
      <c r="C7" s="144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2"/>
      <c r="P7" s="123" t="s">
        <v>80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5"/>
      <c r="AI7" s="20" t="s">
        <v>44</v>
      </c>
      <c r="AK7" s="20"/>
      <c r="AU7" s="87" t="s">
        <v>61</v>
      </c>
      <c r="AV7" s="88">
        <v>2000</v>
      </c>
      <c r="AW7" s="81"/>
    </row>
    <row r="8" spans="1:49" s="19" customFormat="1" ht="21" customHeight="1" thickBot="1">
      <c r="A8" s="142" t="s">
        <v>7</v>
      </c>
      <c r="B8" s="143"/>
      <c r="C8" s="14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2"/>
      <c r="P8" s="126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I8" s="20" t="s">
        <v>45</v>
      </c>
      <c r="AK8" s="20"/>
      <c r="AU8" s="87" t="s">
        <v>62</v>
      </c>
      <c r="AV8" s="88">
        <v>2000</v>
      </c>
      <c r="AW8" s="81"/>
    </row>
    <row r="9" spans="1:49" s="19" customFormat="1" ht="21" customHeight="1" thickBot="1">
      <c r="A9" s="145" t="s">
        <v>8</v>
      </c>
      <c r="B9" s="146"/>
      <c r="C9" s="147"/>
      <c r="D9" s="163" t="s">
        <v>71</v>
      </c>
      <c r="E9" s="164"/>
      <c r="F9" s="164"/>
      <c r="G9" s="164"/>
      <c r="H9" s="164"/>
      <c r="I9" s="164"/>
      <c r="J9" s="164"/>
      <c r="K9" s="164"/>
      <c r="L9" s="164"/>
      <c r="M9" s="164"/>
      <c r="N9" s="165"/>
      <c r="AJ9" s="20"/>
      <c r="AK9" s="20"/>
      <c r="AU9" s="87" t="s">
        <v>63</v>
      </c>
      <c r="AV9" s="88">
        <v>2000</v>
      </c>
      <c r="AW9" s="81"/>
    </row>
    <row r="10" spans="1:49" s="30" customFormat="1" ht="16.5" customHeight="1">
      <c r="A10" s="133"/>
      <c r="B10" s="135" t="s">
        <v>0</v>
      </c>
      <c r="C10" s="137" t="s">
        <v>1</v>
      </c>
      <c r="D10" s="74" t="s">
        <v>3</v>
      </c>
      <c r="E10" s="25">
        <v>1</v>
      </c>
      <c r="F10" s="26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7">
        <v>9</v>
      </c>
      <c r="N10" s="27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9"/>
      <c r="AJ10" s="153" t="s">
        <v>10</v>
      </c>
      <c r="AK10" s="137" t="s">
        <v>11</v>
      </c>
      <c r="AL10" s="137" t="s">
        <v>13</v>
      </c>
      <c r="AM10" s="155" t="s">
        <v>12</v>
      </c>
      <c r="AU10" s="81"/>
      <c r="AV10" s="81"/>
      <c r="AW10" s="80"/>
    </row>
    <row r="11" spans="1:49" s="30" customFormat="1" ht="16.5" customHeight="1" thickBot="1">
      <c r="A11" s="134"/>
      <c r="B11" s="136"/>
      <c r="C11" s="138"/>
      <c r="D11" s="75" t="s">
        <v>4</v>
      </c>
      <c r="E11" s="102" t="s">
        <v>60</v>
      </c>
      <c r="F11" s="102" t="s">
        <v>55</v>
      </c>
      <c r="G11" s="33" t="s">
        <v>56</v>
      </c>
      <c r="H11" s="32" t="s">
        <v>57</v>
      </c>
      <c r="I11" s="33" t="s">
        <v>3</v>
      </c>
      <c r="J11" s="102" t="s">
        <v>58</v>
      </c>
      <c r="K11" s="102" t="s">
        <v>59</v>
      </c>
      <c r="L11" s="102" t="s">
        <v>60</v>
      </c>
      <c r="M11" s="102" t="s">
        <v>55</v>
      </c>
      <c r="N11" s="102" t="s">
        <v>56</v>
      </c>
      <c r="O11" s="32" t="s">
        <v>57</v>
      </c>
      <c r="P11" s="33" t="s">
        <v>3</v>
      </c>
      <c r="Q11" s="102" t="s">
        <v>58</v>
      </c>
      <c r="R11" s="102" t="s">
        <v>59</v>
      </c>
      <c r="S11" s="102" t="s">
        <v>69</v>
      </c>
      <c r="T11" s="102" t="s">
        <v>70</v>
      </c>
      <c r="U11" s="102" t="s">
        <v>64</v>
      </c>
      <c r="V11" s="32" t="s">
        <v>57</v>
      </c>
      <c r="W11" s="33" t="s">
        <v>3</v>
      </c>
      <c r="X11" s="102" t="s">
        <v>67</v>
      </c>
      <c r="Y11" s="102" t="s">
        <v>68</v>
      </c>
      <c r="Z11" s="102" t="s">
        <v>69</v>
      </c>
      <c r="AA11" s="33" t="s">
        <v>70</v>
      </c>
      <c r="AB11" s="102" t="s">
        <v>64</v>
      </c>
      <c r="AC11" s="32" t="s">
        <v>65</v>
      </c>
      <c r="AD11" s="33" t="s">
        <v>66</v>
      </c>
      <c r="AE11" s="102" t="s">
        <v>67</v>
      </c>
      <c r="AF11" s="102" t="s">
        <v>68</v>
      </c>
      <c r="AG11" s="102" t="s">
        <v>69</v>
      </c>
      <c r="AH11" s="102" t="s">
        <v>70</v>
      </c>
      <c r="AI11" s="34"/>
      <c r="AJ11" s="154"/>
      <c r="AK11" s="138"/>
      <c r="AL11" s="138"/>
      <c r="AM11" s="166"/>
      <c r="AN11" s="82">
        <v>1</v>
      </c>
      <c r="AO11" s="82">
        <v>2</v>
      </c>
      <c r="AP11" s="82">
        <v>3</v>
      </c>
      <c r="AQ11" s="82">
        <v>4</v>
      </c>
      <c r="AR11" s="82">
        <v>5</v>
      </c>
      <c r="AS11" s="82">
        <v>6</v>
      </c>
      <c r="AU11" s="82" t="s">
        <v>73</v>
      </c>
      <c r="AV11" s="82" t="s">
        <v>74</v>
      </c>
      <c r="AW11" s="82" t="s">
        <v>75</v>
      </c>
    </row>
    <row r="12" spans="1:49" s="41" customFormat="1" ht="17.25" customHeight="1">
      <c r="A12" s="35">
        <v>1</v>
      </c>
      <c r="B12" s="35"/>
      <c r="C12" s="148"/>
      <c r="D12" s="149"/>
      <c r="E12" s="114"/>
      <c r="F12" s="115"/>
      <c r="G12" s="113"/>
      <c r="H12" s="113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8"/>
      <c r="W12" s="38"/>
      <c r="X12" s="38"/>
      <c r="Y12" s="38"/>
      <c r="Z12" s="38"/>
      <c r="AA12" s="38"/>
      <c r="AB12" s="36"/>
      <c r="AC12" s="36"/>
      <c r="AD12" s="113"/>
      <c r="AE12" s="113"/>
      <c r="AF12" s="113"/>
      <c r="AG12" s="113"/>
      <c r="AH12" s="113"/>
      <c r="AI12" s="107"/>
      <c r="AJ12" s="50">
        <f>COUNTIF(E12:AI12,"○")</f>
        <v>0</v>
      </c>
      <c r="AK12" s="39"/>
      <c r="AL12" s="40">
        <v>2000</v>
      </c>
      <c r="AM12" s="51">
        <f>IF(AL12="","",AJ12*AL12)</f>
        <v>0</v>
      </c>
      <c r="AN12" s="49">
        <f>COUNTIF(E12:H12,"○")</f>
        <v>0</v>
      </c>
      <c r="AO12" s="49">
        <f>COUNTIF(I12:O12,"○")</f>
        <v>0</v>
      </c>
      <c r="AP12" s="49">
        <f>COUNTIF(P12:V12,"○")</f>
        <v>0</v>
      </c>
      <c r="AQ12" s="49">
        <f>COUNTIF(W12:AC12,"○")</f>
        <v>0</v>
      </c>
      <c r="AR12" s="49">
        <f>COUNTIF(AD12:AH12,"○")</f>
        <v>0</v>
      </c>
      <c r="AS12" s="49"/>
      <c r="AT12" s="83" t="str">
        <f aca="true" t="shared" si="0" ref="AT12:AT36">IF(AN12&gt;3,"1",IF(AO12&gt;3,"1",IF(AP12&gt;3,"1",IF(AQ12&gt;3,"1",IF(AR12&gt;3,"1",IF(AS12&gt;3,"1","0"))))))</f>
        <v>0</v>
      </c>
      <c r="AU12" s="84">
        <f>IF(AK12="身体",$AJ$12,$AN$10)</f>
        <v>0</v>
      </c>
      <c r="AV12" s="84">
        <f>IF(AK12="知的",$AJ$12,$AN$10)</f>
        <v>0</v>
      </c>
      <c r="AW12" s="84">
        <f>IF(AK12="精神",$AJ$12,$AN$10)</f>
        <v>0</v>
      </c>
    </row>
    <row r="13" spans="1:49" s="41" customFormat="1" ht="17.25" customHeight="1">
      <c r="A13" s="42">
        <v>2</v>
      </c>
      <c r="B13" s="42"/>
      <c r="C13" s="130"/>
      <c r="D13" s="131"/>
      <c r="E13" s="116"/>
      <c r="F13" s="117"/>
      <c r="G13" s="118"/>
      <c r="H13" s="11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6"/>
      <c r="AC13" s="36"/>
      <c r="AD13" s="113"/>
      <c r="AE13" s="113"/>
      <c r="AF13" s="113"/>
      <c r="AG13" s="113"/>
      <c r="AH13" s="113"/>
      <c r="AI13" s="108"/>
      <c r="AJ13" s="50">
        <f>COUNTIF(E13:AI13,"○")</f>
        <v>0</v>
      </c>
      <c r="AK13" s="39"/>
      <c r="AL13" s="40">
        <v>2000</v>
      </c>
      <c r="AM13" s="51">
        <f>IF(AL13="","",AJ13*AL13)</f>
        <v>0</v>
      </c>
      <c r="AN13" s="49">
        <f aca="true" t="shared" si="1" ref="AN13:AN36">COUNTIF(E13:H13,"○")</f>
        <v>0</v>
      </c>
      <c r="AO13" s="49">
        <f aca="true" t="shared" si="2" ref="AO13:AO36">COUNTIF(I13:O13,"○")</f>
        <v>0</v>
      </c>
      <c r="AP13" s="49">
        <f aca="true" t="shared" si="3" ref="AP13:AP36">COUNTIF(P13:V13,"○")</f>
        <v>0</v>
      </c>
      <c r="AQ13" s="49">
        <f aca="true" t="shared" si="4" ref="AQ13:AQ36">COUNTIF(W13:AC13,"○")</f>
        <v>0</v>
      </c>
      <c r="AR13" s="49">
        <f aca="true" t="shared" si="5" ref="AR13:AR36">COUNTIF(AD13:AH13,"○")</f>
        <v>0</v>
      </c>
      <c r="AS13" s="49"/>
      <c r="AT13" s="83" t="str">
        <f t="shared" si="0"/>
        <v>0</v>
      </c>
      <c r="AU13" s="84">
        <f>IF(AK13="身体",$AJ$13,$AN$10)</f>
        <v>0</v>
      </c>
      <c r="AV13" s="84">
        <f>IF(AK13="知的",$AJ$13,$AN$10)</f>
        <v>0</v>
      </c>
      <c r="AW13" s="84">
        <f>IF(AK13="精神",$AJ$13,$AN$10)</f>
        <v>0</v>
      </c>
    </row>
    <row r="14" spans="1:49" s="41" customFormat="1" ht="17.25" customHeight="1">
      <c r="A14" s="42">
        <v>3</v>
      </c>
      <c r="B14" s="42"/>
      <c r="C14" s="130"/>
      <c r="D14" s="131"/>
      <c r="E14" s="116"/>
      <c r="F14" s="117"/>
      <c r="G14" s="117"/>
      <c r="H14" s="119"/>
      <c r="I14" s="3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8"/>
      <c r="Z14" s="38"/>
      <c r="AA14" s="38"/>
      <c r="AB14" s="38"/>
      <c r="AC14" s="38"/>
      <c r="AD14" s="113"/>
      <c r="AE14" s="113"/>
      <c r="AF14" s="113"/>
      <c r="AG14" s="113"/>
      <c r="AH14" s="113"/>
      <c r="AI14" s="108"/>
      <c r="AJ14" s="50">
        <f aca="true" t="shared" si="6" ref="AJ14:AJ36">COUNTIF(E14:AI14,"○")</f>
        <v>0</v>
      </c>
      <c r="AK14" s="39"/>
      <c r="AL14" s="40">
        <v>2000</v>
      </c>
      <c r="AM14" s="51">
        <f aca="true" t="shared" si="7" ref="AM14:AM36">IF(AL14="","",AJ14*AL14)</f>
        <v>0</v>
      </c>
      <c r="AN14" s="49">
        <f t="shared" si="1"/>
        <v>0</v>
      </c>
      <c r="AO14" s="49">
        <f t="shared" si="2"/>
        <v>0</v>
      </c>
      <c r="AP14" s="49">
        <f t="shared" si="3"/>
        <v>0</v>
      </c>
      <c r="AQ14" s="49">
        <f t="shared" si="4"/>
        <v>0</v>
      </c>
      <c r="AR14" s="49">
        <f t="shared" si="5"/>
        <v>0</v>
      </c>
      <c r="AS14" s="49"/>
      <c r="AT14" s="83" t="str">
        <f t="shared" si="0"/>
        <v>0</v>
      </c>
      <c r="AU14" s="84">
        <f>IF(AK14="身体",$AJ$14,$AN$10)</f>
        <v>0</v>
      </c>
      <c r="AV14" s="84">
        <f>IF(AK14="知的",$AJ$14,$AN$10)</f>
        <v>0</v>
      </c>
      <c r="AW14" s="84">
        <f>IF(AK14="精神",$AJ$14,$AN$10)</f>
        <v>0</v>
      </c>
    </row>
    <row r="15" spans="1:49" s="41" customFormat="1" ht="17.25" customHeight="1">
      <c r="A15" s="42">
        <v>4</v>
      </c>
      <c r="B15" s="42"/>
      <c r="C15" s="130"/>
      <c r="D15" s="131"/>
      <c r="E15" s="116"/>
      <c r="F15" s="117"/>
      <c r="G15" s="117"/>
      <c r="H15" s="119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113"/>
      <c r="AE15" s="113"/>
      <c r="AF15" s="113"/>
      <c r="AG15" s="113"/>
      <c r="AH15" s="113"/>
      <c r="AI15" s="108"/>
      <c r="AJ15" s="50">
        <f t="shared" si="6"/>
        <v>0</v>
      </c>
      <c r="AK15" s="39"/>
      <c r="AL15" s="40">
        <v>2000</v>
      </c>
      <c r="AM15" s="51">
        <f t="shared" si="7"/>
        <v>0</v>
      </c>
      <c r="AN15" s="49">
        <f t="shared" si="1"/>
        <v>0</v>
      </c>
      <c r="AO15" s="49">
        <f t="shared" si="2"/>
        <v>0</v>
      </c>
      <c r="AP15" s="49">
        <f t="shared" si="3"/>
        <v>0</v>
      </c>
      <c r="AQ15" s="49">
        <f t="shared" si="4"/>
        <v>0</v>
      </c>
      <c r="AR15" s="49">
        <f t="shared" si="5"/>
        <v>0</v>
      </c>
      <c r="AS15" s="49"/>
      <c r="AT15" s="83" t="str">
        <f t="shared" si="0"/>
        <v>0</v>
      </c>
      <c r="AU15" s="84">
        <f>IF(AK15="身体",$AJ$15,$AN$10)</f>
        <v>0</v>
      </c>
      <c r="AV15" s="84">
        <f>IF(AK15="知的",$AJ$15,$AN$10)</f>
        <v>0</v>
      </c>
      <c r="AW15" s="84">
        <f>IF(AK15="精神",$AJ$15,$AN$10)</f>
        <v>0</v>
      </c>
    </row>
    <row r="16" spans="1:49" s="41" customFormat="1" ht="17.25" customHeight="1">
      <c r="A16" s="42">
        <v>5</v>
      </c>
      <c r="B16" s="42"/>
      <c r="C16" s="130"/>
      <c r="D16" s="131"/>
      <c r="E16" s="116"/>
      <c r="F16" s="117"/>
      <c r="G16" s="117"/>
      <c r="H16" s="119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6"/>
      <c r="AC16" s="36"/>
      <c r="AD16" s="113"/>
      <c r="AE16" s="113"/>
      <c r="AF16" s="113"/>
      <c r="AG16" s="113"/>
      <c r="AH16" s="113"/>
      <c r="AI16" s="108"/>
      <c r="AJ16" s="50">
        <f t="shared" si="6"/>
        <v>0</v>
      </c>
      <c r="AK16" s="39"/>
      <c r="AL16" s="40">
        <v>2000</v>
      </c>
      <c r="AM16" s="51">
        <f t="shared" si="7"/>
        <v>0</v>
      </c>
      <c r="AN16" s="49">
        <f t="shared" si="1"/>
        <v>0</v>
      </c>
      <c r="AO16" s="49">
        <f t="shared" si="2"/>
        <v>0</v>
      </c>
      <c r="AP16" s="49">
        <f t="shared" si="3"/>
        <v>0</v>
      </c>
      <c r="AQ16" s="49">
        <f t="shared" si="4"/>
        <v>0</v>
      </c>
      <c r="AR16" s="49">
        <f t="shared" si="5"/>
        <v>0</v>
      </c>
      <c r="AS16" s="49"/>
      <c r="AT16" s="83" t="str">
        <f t="shared" si="0"/>
        <v>0</v>
      </c>
      <c r="AU16" s="84">
        <f>IF(AK16="身体",$AJ$16,$AN$10)</f>
        <v>0</v>
      </c>
      <c r="AV16" s="84">
        <f>IF(AK16="知的",$AJ$16,$AN$10)</f>
        <v>0</v>
      </c>
      <c r="AW16" s="84">
        <f>IF(AK16="精神",$AJ$16,$AN$10)</f>
        <v>0</v>
      </c>
    </row>
    <row r="17" spans="1:49" s="41" customFormat="1" ht="17.25" customHeight="1">
      <c r="A17" s="42">
        <v>6</v>
      </c>
      <c r="B17" s="42"/>
      <c r="C17" s="130"/>
      <c r="D17" s="131"/>
      <c r="E17" s="116"/>
      <c r="F17" s="117"/>
      <c r="G17" s="117"/>
      <c r="H17" s="113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6"/>
      <c r="W17" s="36"/>
      <c r="X17" s="36"/>
      <c r="Y17" s="36"/>
      <c r="Z17" s="38"/>
      <c r="AA17" s="38"/>
      <c r="AB17" s="38"/>
      <c r="AC17" s="38"/>
      <c r="AD17" s="113"/>
      <c r="AE17" s="113"/>
      <c r="AF17" s="113"/>
      <c r="AG17" s="113"/>
      <c r="AH17" s="113"/>
      <c r="AI17" s="108"/>
      <c r="AJ17" s="50">
        <f t="shared" si="6"/>
        <v>0</v>
      </c>
      <c r="AK17" s="39"/>
      <c r="AL17" s="40">
        <v>2000</v>
      </c>
      <c r="AM17" s="51">
        <f t="shared" si="7"/>
        <v>0</v>
      </c>
      <c r="AN17" s="49">
        <f t="shared" si="1"/>
        <v>0</v>
      </c>
      <c r="AO17" s="49">
        <f t="shared" si="2"/>
        <v>0</v>
      </c>
      <c r="AP17" s="49">
        <f t="shared" si="3"/>
        <v>0</v>
      </c>
      <c r="AQ17" s="49">
        <f t="shared" si="4"/>
        <v>0</v>
      </c>
      <c r="AR17" s="49">
        <f t="shared" si="5"/>
        <v>0</v>
      </c>
      <c r="AS17" s="49"/>
      <c r="AT17" s="83" t="str">
        <f t="shared" si="0"/>
        <v>0</v>
      </c>
      <c r="AU17" s="84">
        <f>IF(AK17="身体",$AJ$17,$AN$10)</f>
        <v>0</v>
      </c>
      <c r="AV17" s="84">
        <f>IF(AK17="知的",$AJ$17,$AN$10)</f>
        <v>0</v>
      </c>
      <c r="AW17" s="84">
        <f>IF(AK17="精神",$AJ$17,$AN$10)</f>
        <v>0</v>
      </c>
    </row>
    <row r="18" spans="1:49" s="41" customFormat="1" ht="17.25" customHeight="1">
      <c r="A18" s="42">
        <v>7</v>
      </c>
      <c r="B18" s="42"/>
      <c r="C18" s="130"/>
      <c r="D18" s="131"/>
      <c r="E18" s="116"/>
      <c r="F18" s="117"/>
      <c r="G18" s="117"/>
      <c r="H18" s="119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113"/>
      <c r="AE18" s="113"/>
      <c r="AF18" s="113"/>
      <c r="AG18" s="113"/>
      <c r="AH18" s="113"/>
      <c r="AI18" s="108"/>
      <c r="AJ18" s="50">
        <f t="shared" si="6"/>
        <v>0</v>
      </c>
      <c r="AK18" s="39"/>
      <c r="AL18" s="40">
        <v>2000</v>
      </c>
      <c r="AM18" s="51">
        <f t="shared" si="7"/>
        <v>0</v>
      </c>
      <c r="AN18" s="49">
        <f t="shared" si="1"/>
        <v>0</v>
      </c>
      <c r="AO18" s="49">
        <f t="shared" si="2"/>
        <v>0</v>
      </c>
      <c r="AP18" s="49">
        <f t="shared" si="3"/>
        <v>0</v>
      </c>
      <c r="AQ18" s="49">
        <f t="shared" si="4"/>
        <v>0</v>
      </c>
      <c r="AR18" s="49">
        <f t="shared" si="5"/>
        <v>0</v>
      </c>
      <c r="AS18" s="49"/>
      <c r="AT18" s="83" t="str">
        <f t="shared" si="0"/>
        <v>0</v>
      </c>
      <c r="AU18" s="84">
        <f>IF(AK18="身体",$AJ$18,$AN$10)</f>
        <v>0</v>
      </c>
      <c r="AV18" s="84">
        <f>IF(AK18="知的",$AJ$18,$AN$10)</f>
        <v>0</v>
      </c>
      <c r="AW18" s="84">
        <f>IF(AK18="精神",$AJ$18,$AN$10)</f>
        <v>0</v>
      </c>
    </row>
    <row r="19" spans="1:49" s="41" customFormat="1" ht="17.25" customHeight="1">
      <c r="A19" s="42">
        <v>8</v>
      </c>
      <c r="B19" s="42"/>
      <c r="C19" s="130"/>
      <c r="D19" s="131"/>
      <c r="E19" s="116"/>
      <c r="F19" s="117"/>
      <c r="G19" s="117"/>
      <c r="H19" s="119"/>
      <c r="I19" s="3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6"/>
      <c r="AC19" s="36"/>
      <c r="AD19" s="113"/>
      <c r="AE19" s="113"/>
      <c r="AF19" s="113"/>
      <c r="AG19" s="113"/>
      <c r="AH19" s="113"/>
      <c r="AI19" s="108"/>
      <c r="AJ19" s="50">
        <f t="shared" si="6"/>
        <v>0</v>
      </c>
      <c r="AK19" s="39"/>
      <c r="AL19" s="40">
        <v>2000</v>
      </c>
      <c r="AM19" s="51">
        <f t="shared" si="7"/>
        <v>0</v>
      </c>
      <c r="AN19" s="49">
        <f t="shared" si="1"/>
        <v>0</v>
      </c>
      <c r="AO19" s="49">
        <f t="shared" si="2"/>
        <v>0</v>
      </c>
      <c r="AP19" s="49">
        <f t="shared" si="3"/>
        <v>0</v>
      </c>
      <c r="AQ19" s="49">
        <f t="shared" si="4"/>
        <v>0</v>
      </c>
      <c r="AR19" s="49">
        <f t="shared" si="5"/>
        <v>0</v>
      </c>
      <c r="AS19" s="49"/>
      <c r="AT19" s="83" t="str">
        <f t="shared" si="0"/>
        <v>0</v>
      </c>
      <c r="AU19" s="84">
        <f>IF(AK19="身体",$AJ$19,$AN$10)</f>
        <v>0</v>
      </c>
      <c r="AV19" s="84">
        <f>IF(AK19="知的",$AJ$19,$AN$10)</f>
        <v>0</v>
      </c>
      <c r="AW19" s="84">
        <f>IF(AK19="精神",$AJ$19,$AN$10)</f>
        <v>0</v>
      </c>
    </row>
    <row r="20" spans="1:49" s="41" customFormat="1" ht="17.25" customHeight="1">
      <c r="A20" s="42">
        <v>9</v>
      </c>
      <c r="B20" s="42"/>
      <c r="C20" s="130"/>
      <c r="D20" s="131"/>
      <c r="E20" s="116"/>
      <c r="F20" s="117"/>
      <c r="G20" s="117"/>
      <c r="H20" s="119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113"/>
      <c r="AE20" s="113"/>
      <c r="AF20" s="113"/>
      <c r="AG20" s="113"/>
      <c r="AH20" s="113"/>
      <c r="AI20" s="108"/>
      <c r="AJ20" s="50">
        <f t="shared" si="6"/>
        <v>0</v>
      </c>
      <c r="AK20" s="39"/>
      <c r="AL20" s="40">
        <v>2000</v>
      </c>
      <c r="AM20" s="51">
        <f t="shared" si="7"/>
        <v>0</v>
      </c>
      <c r="AN20" s="49">
        <f t="shared" si="1"/>
        <v>0</v>
      </c>
      <c r="AO20" s="49">
        <f t="shared" si="2"/>
        <v>0</v>
      </c>
      <c r="AP20" s="49">
        <f t="shared" si="3"/>
        <v>0</v>
      </c>
      <c r="AQ20" s="49">
        <f t="shared" si="4"/>
        <v>0</v>
      </c>
      <c r="AR20" s="49">
        <f t="shared" si="5"/>
        <v>0</v>
      </c>
      <c r="AS20" s="49"/>
      <c r="AT20" s="83" t="str">
        <f t="shared" si="0"/>
        <v>0</v>
      </c>
      <c r="AU20" s="84">
        <f>IF(AK20="身体",$AJ$20,$AN$10)</f>
        <v>0</v>
      </c>
      <c r="AV20" s="84">
        <f>IF(AK20="知的",$AJ$20,$AN$10)</f>
        <v>0</v>
      </c>
      <c r="AW20" s="84">
        <f>IF(AK20="精神",$AJ$20,$AN$10)</f>
        <v>0</v>
      </c>
    </row>
    <row r="21" spans="1:49" s="41" customFormat="1" ht="17.25" customHeight="1">
      <c r="A21" s="42">
        <v>10</v>
      </c>
      <c r="B21" s="42"/>
      <c r="C21" s="130"/>
      <c r="D21" s="131"/>
      <c r="E21" s="116"/>
      <c r="F21" s="117"/>
      <c r="G21" s="113"/>
      <c r="H21" s="113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113"/>
      <c r="AE21" s="113"/>
      <c r="AF21" s="113"/>
      <c r="AG21" s="113"/>
      <c r="AH21" s="113"/>
      <c r="AI21" s="108"/>
      <c r="AJ21" s="50">
        <f t="shared" si="6"/>
        <v>0</v>
      </c>
      <c r="AK21" s="39"/>
      <c r="AL21" s="40">
        <v>2000</v>
      </c>
      <c r="AM21" s="51">
        <f t="shared" si="7"/>
        <v>0</v>
      </c>
      <c r="AN21" s="49">
        <f t="shared" si="1"/>
        <v>0</v>
      </c>
      <c r="AO21" s="49">
        <f t="shared" si="2"/>
        <v>0</v>
      </c>
      <c r="AP21" s="49">
        <f t="shared" si="3"/>
        <v>0</v>
      </c>
      <c r="AQ21" s="49">
        <f t="shared" si="4"/>
        <v>0</v>
      </c>
      <c r="AR21" s="49">
        <f t="shared" si="5"/>
        <v>0</v>
      </c>
      <c r="AS21" s="49"/>
      <c r="AT21" s="83" t="str">
        <f t="shared" si="0"/>
        <v>0</v>
      </c>
      <c r="AU21" s="84">
        <f>IF(AK21="身体",$AJ$21,$AN$10)</f>
        <v>0</v>
      </c>
      <c r="AV21" s="84">
        <f>IF(AK21="知的",$AJ$21,$AN$10)</f>
        <v>0</v>
      </c>
      <c r="AW21" s="84">
        <f>IF(AK21="精神",$AJ$21,$AN$10)</f>
        <v>0</v>
      </c>
    </row>
    <row r="22" spans="1:49" s="41" customFormat="1" ht="17.25" customHeight="1">
      <c r="A22" s="42">
        <v>11</v>
      </c>
      <c r="B22" s="42"/>
      <c r="C22" s="130"/>
      <c r="D22" s="131"/>
      <c r="E22" s="116"/>
      <c r="F22" s="117"/>
      <c r="G22" s="117"/>
      <c r="H22" s="119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113"/>
      <c r="AE22" s="113"/>
      <c r="AF22" s="113"/>
      <c r="AG22" s="113"/>
      <c r="AH22" s="113"/>
      <c r="AI22" s="108"/>
      <c r="AJ22" s="50">
        <f t="shared" si="6"/>
        <v>0</v>
      </c>
      <c r="AK22" s="39"/>
      <c r="AL22" s="40">
        <v>2000</v>
      </c>
      <c r="AM22" s="51">
        <f t="shared" si="7"/>
        <v>0</v>
      </c>
      <c r="AN22" s="49">
        <f t="shared" si="1"/>
        <v>0</v>
      </c>
      <c r="AO22" s="49">
        <f t="shared" si="2"/>
        <v>0</v>
      </c>
      <c r="AP22" s="49">
        <f t="shared" si="3"/>
        <v>0</v>
      </c>
      <c r="AQ22" s="49">
        <f t="shared" si="4"/>
        <v>0</v>
      </c>
      <c r="AR22" s="49">
        <f t="shared" si="5"/>
        <v>0</v>
      </c>
      <c r="AS22" s="49"/>
      <c r="AT22" s="83" t="str">
        <f t="shared" si="0"/>
        <v>0</v>
      </c>
      <c r="AU22" s="84">
        <f>IF(AK22="身体",$AJ$22,$AN$10)</f>
        <v>0</v>
      </c>
      <c r="AV22" s="84">
        <f>IF(AK22="知的",$AJ$22,$AN$10)</f>
        <v>0</v>
      </c>
      <c r="AW22" s="84">
        <f>IF(AK22="精神",$AJ$22,$AN$10)</f>
        <v>0</v>
      </c>
    </row>
    <row r="23" spans="1:49" s="41" customFormat="1" ht="17.25" customHeight="1">
      <c r="A23" s="42">
        <v>12</v>
      </c>
      <c r="B23" s="42"/>
      <c r="C23" s="130"/>
      <c r="D23" s="131"/>
      <c r="E23" s="116"/>
      <c r="F23" s="117"/>
      <c r="G23" s="117"/>
      <c r="H23" s="119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/>
      <c r="Z23" s="38"/>
      <c r="AA23" s="38"/>
      <c r="AB23" s="38"/>
      <c r="AC23" s="38"/>
      <c r="AD23" s="113"/>
      <c r="AE23" s="113"/>
      <c r="AF23" s="113"/>
      <c r="AG23" s="113"/>
      <c r="AH23" s="113"/>
      <c r="AI23" s="108"/>
      <c r="AJ23" s="50">
        <f t="shared" si="6"/>
        <v>0</v>
      </c>
      <c r="AK23" s="39"/>
      <c r="AL23" s="40">
        <v>2000</v>
      </c>
      <c r="AM23" s="51">
        <f t="shared" si="7"/>
        <v>0</v>
      </c>
      <c r="AN23" s="49">
        <f t="shared" si="1"/>
        <v>0</v>
      </c>
      <c r="AO23" s="49">
        <f t="shared" si="2"/>
        <v>0</v>
      </c>
      <c r="AP23" s="49">
        <f t="shared" si="3"/>
        <v>0</v>
      </c>
      <c r="AQ23" s="49">
        <f t="shared" si="4"/>
        <v>0</v>
      </c>
      <c r="AR23" s="49">
        <f t="shared" si="5"/>
        <v>0</v>
      </c>
      <c r="AS23" s="49"/>
      <c r="AT23" s="83" t="str">
        <f t="shared" si="0"/>
        <v>0</v>
      </c>
      <c r="AU23" s="84">
        <f>IF(AK23="身体",$AJ$23,$AN$10)</f>
        <v>0</v>
      </c>
      <c r="AV23" s="84">
        <f>IF(AK23="知的",$AJ$23,$AN$10)</f>
        <v>0</v>
      </c>
      <c r="AW23" s="84">
        <f>IF(AK23="精神",$AJ$23,$AN$10)</f>
        <v>0</v>
      </c>
    </row>
    <row r="24" spans="1:49" s="41" customFormat="1" ht="17.25" customHeight="1">
      <c r="A24" s="42">
        <v>13</v>
      </c>
      <c r="B24" s="42"/>
      <c r="C24" s="130"/>
      <c r="D24" s="131"/>
      <c r="E24" s="116"/>
      <c r="F24" s="117"/>
      <c r="G24" s="117"/>
      <c r="H24" s="119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8"/>
      <c r="V24" s="38"/>
      <c r="W24" s="38"/>
      <c r="X24" s="38"/>
      <c r="Y24" s="38"/>
      <c r="Z24" s="38"/>
      <c r="AA24" s="38"/>
      <c r="AB24" s="36"/>
      <c r="AC24" s="36"/>
      <c r="AD24" s="113"/>
      <c r="AE24" s="113"/>
      <c r="AF24" s="113"/>
      <c r="AG24" s="113"/>
      <c r="AH24" s="113"/>
      <c r="AI24" s="108"/>
      <c r="AJ24" s="50">
        <f t="shared" si="6"/>
        <v>0</v>
      </c>
      <c r="AK24" s="39"/>
      <c r="AL24" s="40">
        <v>2000</v>
      </c>
      <c r="AM24" s="51">
        <f t="shared" si="7"/>
        <v>0</v>
      </c>
      <c r="AN24" s="49">
        <f t="shared" si="1"/>
        <v>0</v>
      </c>
      <c r="AO24" s="49">
        <f t="shared" si="2"/>
        <v>0</v>
      </c>
      <c r="AP24" s="49">
        <f t="shared" si="3"/>
        <v>0</v>
      </c>
      <c r="AQ24" s="49">
        <f t="shared" si="4"/>
        <v>0</v>
      </c>
      <c r="AR24" s="49">
        <f t="shared" si="5"/>
        <v>0</v>
      </c>
      <c r="AS24" s="49"/>
      <c r="AT24" s="83" t="str">
        <f t="shared" si="0"/>
        <v>0</v>
      </c>
      <c r="AU24" s="84">
        <f>IF(AK24="身体",$AJ$24,$AN$10)</f>
        <v>0</v>
      </c>
      <c r="AV24" s="84">
        <f>IF(AK24="知的",$AJ$24,$AN$10)</f>
        <v>0</v>
      </c>
      <c r="AW24" s="84">
        <f>IF(AK24="精神",$AJ$24,$AN$10)</f>
        <v>0</v>
      </c>
    </row>
    <row r="25" spans="1:49" s="41" customFormat="1" ht="17.25" customHeight="1">
      <c r="A25" s="42">
        <v>14</v>
      </c>
      <c r="B25" s="42"/>
      <c r="C25" s="130"/>
      <c r="D25" s="131"/>
      <c r="E25" s="116"/>
      <c r="F25" s="117"/>
      <c r="G25" s="117"/>
      <c r="H25" s="119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8"/>
      <c r="AC25" s="38"/>
      <c r="AD25" s="113"/>
      <c r="AE25" s="113"/>
      <c r="AF25" s="113"/>
      <c r="AG25" s="113"/>
      <c r="AH25" s="113"/>
      <c r="AI25" s="108"/>
      <c r="AJ25" s="50">
        <f t="shared" si="6"/>
        <v>0</v>
      </c>
      <c r="AK25" s="39"/>
      <c r="AL25" s="40">
        <v>2000</v>
      </c>
      <c r="AM25" s="51">
        <f t="shared" si="7"/>
        <v>0</v>
      </c>
      <c r="AN25" s="49">
        <f t="shared" si="1"/>
        <v>0</v>
      </c>
      <c r="AO25" s="49">
        <f t="shared" si="2"/>
        <v>0</v>
      </c>
      <c r="AP25" s="49">
        <f t="shared" si="3"/>
        <v>0</v>
      </c>
      <c r="AQ25" s="49">
        <f t="shared" si="4"/>
        <v>0</v>
      </c>
      <c r="AR25" s="49">
        <f t="shared" si="5"/>
        <v>0</v>
      </c>
      <c r="AS25" s="49"/>
      <c r="AT25" s="83" t="str">
        <f t="shared" si="0"/>
        <v>0</v>
      </c>
      <c r="AU25" s="84">
        <f>IF(AK25="身体",$AJ$25,$AN$10)</f>
        <v>0</v>
      </c>
      <c r="AV25" s="84">
        <f>IF(AK25="知的",$AJ$25,$AN$10)</f>
        <v>0</v>
      </c>
      <c r="AW25" s="84">
        <f>IF(AK25="精神",$AJ$25,$AN$10)</f>
        <v>0</v>
      </c>
    </row>
    <row r="26" spans="1:49" s="41" customFormat="1" ht="17.25" customHeight="1">
      <c r="A26" s="42">
        <v>15</v>
      </c>
      <c r="B26" s="42"/>
      <c r="C26" s="130"/>
      <c r="D26" s="131"/>
      <c r="E26" s="116"/>
      <c r="F26" s="117"/>
      <c r="G26" s="117"/>
      <c r="H26" s="119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8"/>
      <c r="AD26" s="113"/>
      <c r="AE26" s="113"/>
      <c r="AF26" s="113"/>
      <c r="AG26" s="113"/>
      <c r="AH26" s="113"/>
      <c r="AI26" s="108"/>
      <c r="AJ26" s="50">
        <f t="shared" si="6"/>
        <v>0</v>
      </c>
      <c r="AK26" s="39"/>
      <c r="AL26" s="40">
        <v>2000</v>
      </c>
      <c r="AM26" s="51">
        <f t="shared" si="7"/>
        <v>0</v>
      </c>
      <c r="AN26" s="49">
        <f t="shared" si="1"/>
        <v>0</v>
      </c>
      <c r="AO26" s="49">
        <f t="shared" si="2"/>
        <v>0</v>
      </c>
      <c r="AP26" s="49">
        <f t="shared" si="3"/>
        <v>0</v>
      </c>
      <c r="AQ26" s="49">
        <f t="shared" si="4"/>
        <v>0</v>
      </c>
      <c r="AR26" s="49">
        <f t="shared" si="5"/>
        <v>0</v>
      </c>
      <c r="AS26" s="49"/>
      <c r="AT26" s="83" t="str">
        <f t="shared" si="0"/>
        <v>0</v>
      </c>
      <c r="AU26" s="84">
        <f>IF(AK26="身体",$AJ$26,$AN$10)</f>
        <v>0</v>
      </c>
      <c r="AV26" s="84">
        <f>IF(AK26="知的",$AJ$26,$AN$10)</f>
        <v>0</v>
      </c>
      <c r="AW26" s="84">
        <f>IF(AK26="精神",$AJ$26,$AN$10)</f>
        <v>0</v>
      </c>
    </row>
    <row r="27" spans="1:49" s="41" customFormat="1" ht="17.25" customHeight="1">
      <c r="A27" s="42">
        <v>16</v>
      </c>
      <c r="B27" s="42"/>
      <c r="C27" s="130"/>
      <c r="D27" s="131"/>
      <c r="E27" s="116"/>
      <c r="F27" s="117"/>
      <c r="G27" s="117"/>
      <c r="H27" s="119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6"/>
      <c r="AB27" s="36"/>
      <c r="AC27" s="36"/>
      <c r="AD27" s="113"/>
      <c r="AE27" s="113"/>
      <c r="AF27" s="113"/>
      <c r="AG27" s="113"/>
      <c r="AH27" s="113"/>
      <c r="AI27" s="108"/>
      <c r="AJ27" s="50">
        <f t="shared" si="6"/>
        <v>0</v>
      </c>
      <c r="AK27" s="39"/>
      <c r="AL27" s="40">
        <v>2000</v>
      </c>
      <c r="AM27" s="51">
        <f t="shared" si="7"/>
        <v>0</v>
      </c>
      <c r="AN27" s="49">
        <f t="shared" si="1"/>
        <v>0</v>
      </c>
      <c r="AO27" s="49">
        <f t="shared" si="2"/>
        <v>0</v>
      </c>
      <c r="AP27" s="49">
        <f t="shared" si="3"/>
        <v>0</v>
      </c>
      <c r="AQ27" s="49">
        <f t="shared" si="4"/>
        <v>0</v>
      </c>
      <c r="AR27" s="49">
        <f t="shared" si="5"/>
        <v>0</v>
      </c>
      <c r="AS27" s="49"/>
      <c r="AT27" s="83" t="str">
        <f t="shared" si="0"/>
        <v>0</v>
      </c>
      <c r="AU27" s="84">
        <f>IF(AK27="身体",$AJ$27,$AN$10)</f>
        <v>0</v>
      </c>
      <c r="AV27" s="84">
        <f>IF(AK27="知的",$AJ$27,$AN$10)</f>
        <v>0</v>
      </c>
      <c r="AW27" s="84">
        <f>IF(AK27="精神",$AJ$27,$AN$10)</f>
        <v>0</v>
      </c>
    </row>
    <row r="28" spans="1:49" s="41" customFormat="1" ht="17.25" customHeight="1">
      <c r="A28" s="42">
        <v>17</v>
      </c>
      <c r="B28" s="42"/>
      <c r="C28" s="130"/>
      <c r="D28" s="131"/>
      <c r="E28" s="116"/>
      <c r="F28" s="117"/>
      <c r="G28" s="117"/>
      <c r="H28" s="119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6"/>
      <c r="AC28" s="36"/>
      <c r="AD28" s="113"/>
      <c r="AE28" s="113"/>
      <c r="AF28" s="113"/>
      <c r="AG28" s="113"/>
      <c r="AH28" s="113"/>
      <c r="AI28" s="108"/>
      <c r="AJ28" s="50">
        <f t="shared" si="6"/>
        <v>0</v>
      </c>
      <c r="AK28" s="39"/>
      <c r="AL28" s="40">
        <v>2000</v>
      </c>
      <c r="AM28" s="51">
        <f t="shared" si="7"/>
        <v>0</v>
      </c>
      <c r="AN28" s="49">
        <f t="shared" si="1"/>
        <v>0</v>
      </c>
      <c r="AO28" s="49">
        <f t="shared" si="2"/>
        <v>0</v>
      </c>
      <c r="AP28" s="49">
        <f t="shared" si="3"/>
        <v>0</v>
      </c>
      <c r="AQ28" s="49">
        <f t="shared" si="4"/>
        <v>0</v>
      </c>
      <c r="AR28" s="49">
        <f t="shared" si="5"/>
        <v>0</v>
      </c>
      <c r="AS28" s="49"/>
      <c r="AT28" s="83" t="str">
        <f t="shared" si="0"/>
        <v>0</v>
      </c>
      <c r="AU28" s="84">
        <f>IF(AK28="身体",$AJ$28,$AN$10)</f>
        <v>0</v>
      </c>
      <c r="AV28" s="84">
        <f>IF(AK28="知的",$AJ$28,$AN$10)</f>
        <v>0</v>
      </c>
      <c r="AW28" s="84">
        <f>IF(AK28="精神",$AJ$28,$AN$10)</f>
        <v>0</v>
      </c>
    </row>
    <row r="29" spans="1:49" s="41" customFormat="1" ht="17.25" customHeight="1">
      <c r="A29" s="42">
        <v>18</v>
      </c>
      <c r="B29" s="42"/>
      <c r="C29" s="130"/>
      <c r="D29" s="131"/>
      <c r="E29" s="116"/>
      <c r="F29" s="117"/>
      <c r="G29" s="117"/>
      <c r="H29" s="119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8"/>
      <c r="AD29" s="113"/>
      <c r="AE29" s="113"/>
      <c r="AF29" s="113"/>
      <c r="AG29" s="113"/>
      <c r="AH29" s="113"/>
      <c r="AI29" s="108"/>
      <c r="AJ29" s="50">
        <f t="shared" si="6"/>
        <v>0</v>
      </c>
      <c r="AK29" s="39"/>
      <c r="AL29" s="40">
        <v>2000</v>
      </c>
      <c r="AM29" s="51">
        <f t="shared" si="7"/>
        <v>0</v>
      </c>
      <c r="AN29" s="49">
        <f t="shared" si="1"/>
        <v>0</v>
      </c>
      <c r="AO29" s="49">
        <f t="shared" si="2"/>
        <v>0</v>
      </c>
      <c r="AP29" s="49">
        <f t="shared" si="3"/>
        <v>0</v>
      </c>
      <c r="AQ29" s="49">
        <f t="shared" si="4"/>
        <v>0</v>
      </c>
      <c r="AR29" s="49">
        <f t="shared" si="5"/>
        <v>0</v>
      </c>
      <c r="AS29" s="49"/>
      <c r="AT29" s="83" t="str">
        <f t="shared" si="0"/>
        <v>0</v>
      </c>
      <c r="AU29" s="84">
        <f>IF(AK29="身体",$AJ$29,$AN$10)</f>
        <v>0</v>
      </c>
      <c r="AV29" s="84">
        <f>IF(AK29="知的",$AJ$29,$AN$10)</f>
        <v>0</v>
      </c>
      <c r="AW29" s="84">
        <f>IF(AK29="精神",$AJ$29,$AN$10)</f>
        <v>0</v>
      </c>
    </row>
    <row r="30" spans="1:49" s="41" customFormat="1" ht="17.25" customHeight="1">
      <c r="A30" s="42">
        <v>19</v>
      </c>
      <c r="B30" s="42"/>
      <c r="C30" s="130"/>
      <c r="D30" s="131"/>
      <c r="E30" s="116"/>
      <c r="F30" s="117"/>
      <c r="G30" s="117"/>
      <c r="H30" s="113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8"/>
      <c r="AD30" s="113"/>
      <c r="AE30" s="113"/>
      <c r="AF30" s="113"/>
      <c r="AG30" s="113"/>
      <c r="AH30" s="113"/>
      <c r="AI30" s="108"/>
      <c r="AJ30" s="50">
        <f t="shared" si="6"/>
        <v>0</v>
      </c>
      <c r="AK30" s="39"/>
      <c r="AL30" s="40">
        <v>2000</v>
      </c>
      <c r="AM30" s="51">
        <f t="shared" si="7"/>
        <v>0</v>
      </c>
      <c r="AN30" s="49">
        <f t="shared" si="1"/>
        <v>0</v>
      </c>
      <c r="AO30" s="49">
        <f t="shared" si="2"/>
        <v>0</v>
      </c>
      <c r="AP30" s="49">
        <f t="shared" si="3"/>
        <v>0</v>
      </c>
      <c r="AQ30" s="49">
        <f t="shared" si="4"/>
        <v>0</v>
      </c>
      <c r="AR30" s="49">
        <f t="shared" si="5"/>
        <v>0</v>
      </c>
      <c r="AS30" s="49"/>
      <c r="AT30" s="83" t="str">
        <f t="shared" si="0"/>
        <v>0</v>
      </c>
      <c r="AU30" s="84">
        <f>IF(AK30="身体",$AJ$30,$AN$10)</f>
        <v>0</v>
      </c>
      <c r="AV30" s="84">
        <f>IF(AK30="知的",$AJ$30,$AN$10)</f>
        <v>0</v>
      </c>
      <c r="AW30" s="84">
        <f>IF(AK30="精神",$AJ$30,$AN$10)</f>
        <v>0</v>
      </c>
    </row>
    <row r="31" spans="1:49" s="41" customFormat="1" ht="17.25" customHeight="1">
      <c r="A31" s="42">
        <v>20</v>
      </c>
      <c r="B31" s="42"/>
      <c r="C31" s="130"/>
      <c r="D31" s="131"/>
      <c r="E31" s="116"/>
      <c r="F31" s="117"/>
      <c r="G31" s="117"/>
      <c r="H31" s="119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6"/>
      <c r="AD31" s="113"/>
      <c r="AE31" s="113"/>
      <c r="AF31" s="113"/>
      <c r="AG31" s="113"/>
      <c r="AH31" s="113"/>
      <c r="AI31" s="108"/>
      <c r="AJ31" s="50">
        <f t="shared" si="6"/>
        <v>0</v>
      </c>
      <c r="AK31" s="39"/>
      <c r="AL31" s="40">
        <v>2000</v>
      </c>
      <c r="AM31" s="51">
        <f t="shared" si="7"/>
        <v>0</v>
      </c>
      <c r="AN31" s="49">
        <f t="shared" si="1"/>
        <v>0</v>
      </c>
      <c r="AO31" s="49">
        <f t="shared" si="2"/>
        <v>0</v>
      </c>
      <c r="AP31" s="49">
        <f t="shared" si="3"/>
        <v>0</v>
      </c>
      <c r="AQ31" s="49">
        <f t="shared" si="4"/>
        <v>0</v>
      </c>
      <c r="AR31" s="49">
        <f t="shared" si="5"/>
        <v>0</v>
      </c>
      <c r="AS31" s="49"/>
      <c r="AT31" s="83" t="str">
        <f t="shared" si="0"/>
        <v>0</v>
      </c>
      <c r="AU31" s="84">
        <f>IF(AK31="身体",$AJ$31,$AN$10)</f>
        <v>0</v>
      </c>
      <c r="AV31" s="84">
        <f>IF(AK31="知的",$AJ$31,$AN$10)</f>
        <v>0</v>
      </c>
      <c r="AW31" s="84">
        <f>IF(AK31="精神",$AJ$31,$AN$10)</f>
        <v>0</v>
      </c>
    </row>
    <row r="32" spans="1:49" s="41" customFormat="1" ht="17.25" customHeight="1">
      <c r="A32" s="42">
        <v>21</v>
      </c>
      <c r="B32" s="42"/>
      <c r="C32" s="130"/>
      <c r="D32" s="131"/>
      <c r="E32" s="116"/>
      <c r="F32" s="117"/>
      <c r="G32" s="117"/>
      <c r="H32" s="119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8"/>
      <c r="AD32" s="113"/>
      <c r="AE32" s="113"/>
      <c r="AF32" s="113"/>
      <c r="AG32" s="113"/>
      <c r="AH32" s="113"/>
      <c r="AI32" s="108"/>
      <c r="AJ32" s="50">
        <f t="shared" si="6"/>
        <v>0</v>
      </c>
      <c r="AK32" s="39"/>
      <c r="AL32" s="40">
        <v>2000</v>
      </c>
      <c r="AM32" s="51">
        <f t="shared" si="7"/>
        <v>0</v>
      </c>
      <c r="AN32" s="49">
        <f t="shared" si="1"/>
        <v>0</v>
      </c>
      <c r="AO32" s="49">
        <f t="shared" si="2"/>
        <v>0</v>
      </c>
      <c r="AP32" s="49">
        <f t="shared" si="3"/>
        <v>0</v>
      </c>
      <c r="AQ32" s="49">
        <f t="shared" si="4"/>
        <v>0</v>
      </c>
      <c r="AR32" s="49">
        <f t="shared" si="5"/>
        <v>0</v>
      </c>
      <c r="AS32" s="49"/>
      <c r="AT32" s="83" t="str">
        <f t="shared" si="0"/>
        <v>0</v>
      </c>
      <c r="AU32" s="84">
        <f>IF(AK32="身体",$AJ$32,$AN$10)</f>
        <v>0</v>
      </c>
      <c r="AV32" s="84">
        <f>IF(AK32="知的",$AJ$32,$AN$10)</f>
        <v>0</v>
      </c>
      <c r="AW32" s="84">
        <f>IF(AK32="精神",$AJ$32,$AN$10)</f>
        <v>0</v>
      </c>
    </row>
    <row r="33" spans="1:49" s="41" customFormat="1" ht="17.25" customHeight="1">
      <c r="A33" s="42">
        <v>22</v>
      </c>
      <c r="B33" s="42"/>
      <c r="C33" s="130"/>
      <c r="D33" s="131"/>
      <c r="E33" s="116"/>
      <c r="F33" s="117"/>
      <c r="G33" s="117"/>
      <c r="H33" s="119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6"/>
      <c r="X33" s="36"/>
      <c r="Y33" s="36"/>
      <c r="Z33" s="36"/>
      <c r="AA33" s="38"/>
      <c r="AB33" s="38"/>
      <c r="AC33" s="38"/>
      <c r="AD33" s="113"/>
      <c r="AE33" s="113"/>
      <c r="AF33" s="113"/>
      <c r="AG33" s="113"/>
      <c r="AH33" s="113"/>
      <c r="AI33" s="108"/>
      <c r="AJ33" s="50">
        <f t="shared" si="6"/>
        <v>0</v>
      </c>
      <c r="AK33" s="39"/>
      <c r="AL33" s="40">
        <v>2000</v>
      </c>
      <c r="AM33" s="51">
        <f t="shared" si="7"/>
        <v>0</v>
      </c>
      <c r="AN33" s="49">
        <f t="shared" si="1"/>
        <v>0</v>
      </c>
      <c r="AO33" s="49">
        <f t="shared" si="2"/>
        <v>0</v>
      </c>
      <c r="AP33" s="49">
        <f t="shared" si="3"/>
        <v>0</v>
      </c>
      <c r="AQ33" s="49">
        <f t="shared" si="4"/>
        <v>0</v>
      </c>
      <c r="AR33" s="49">
        <f t="shared" si="5"/>
        <v>0</v>
      </c>
      <c r="AS33" s="49"/>
      <c r="AT33" s="83" t="str">
        <f t="shared" si="0"/>
        <v>0</v>
      </c>
      <c r="AU33" s="84">
        <f>IF(AK33="身体",$AJ$33,$AN$10)</f>
        <v>0</v>
      </c>
      <c r="AV33" s="84">
        <f>IF(AK33="知的",$AJ$33,$AN$10)</f>
        <v>0</v>
      </c>
      <c r="AW33" s="84">
        <f>IF(AK33="精神",$AJ$33,$AN$10)</f>
        <v>0</v>
      </c>
    </row>
    <row r="34" spans="1:49" s="41" customFormat="1" ht="17.25" customHeight="1">
      <c r="A34" s="42">
        <v>23</v>
      </c>
      <c r="B34" s="42"/>
      <c r="C34" s="130"/>
      <c r="D34" s="131"/>
      <c r="E34" s="116"/>
      <c r="F34" s="117"/>
      <c r="G34" s="117"/>
      <c r="H34" s="119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6"/>
      <c r="W34" s="36"/>
      <c r="X34" s="36"/>
      <c r="Y34" s="36"/>
      <c r="Z34" s="38"/>
      <c r="AA34" s="38"/>
      <c r="AB34" s="38"/>
      <c r="AC34" s="38"/>
      <c r="AD34" s="113"/>
      <c r="AE34" s="113"/>
      <c r="AF34" s="113"/>
      <c r="AG34" s="113"/>
      <c r="AH34" s="113"/>
      <c r="AI34" s="108"/>
      <c r="AJ34" s="50">
        <f t="shared" si="6"/>
        <v>0</v>
      </c>
      <c r="AK34" s="39"/>
      <c r="AL34" s="40">
        <v>2000</v>
      </c>
      <c r="AM34" s="51">
        <f t="shared" si="7"/>
        <v>0</v>
      </c>
      <c r="AN34" s="49">
        <f t="shared" si="1"/>
        <v>0</v>
      </c>
      <c r="AO34" s="49">
        <f t="shared" si="2"/>
        <v>0</v>
      </c>
      <c r="AP34" s="49">
        <f t="shared" si="3"/>
        <v>0</v>
      </c>
      <c r="AQ34" s="49">
        <f t="shared" si="4"/>
        <v>0</v>
      </c>
      <c r="AR34" s="49">
        <f t="shared" si="5"/>
        <v>0</v>
      </c>
      <c r="AS34" s="49"/>
      <c r="AT34" s="83" t="str">
        <f t="shared" si="0"/>
        <v>0</v>
      </c>
      <c r="AU34" s="84">
        <f>IF(AK34="身体",$AJ$34,$AN$10)</f>
        <v>0</v>
      </c>
      <c r="AV34" s="84">
        <f>IF(AK34="知的",$AJ$34,$AN$10)</f>
        <v>0</v>
      </c>
      <c r="AW34" s="84">
        <f>IF(AK34="精神",$AJ$34,$AN$10)</f>
        <v>0</v>
      </c>
    </row>
    <row r="35" spans="1:49" s="41" customFormat="1" ht="17.25" customHeight="1">
      <c r="A35" s="42">
        <v>24</v>
      </c>
      <c r="B35" s="42"/>
      <c r="C35" s="130"/>
      <c r="D35" s="131"/>
      <c r="E35" s="116"/>
      <c r="F35" s="117"/>
      <c r="G35" s="117"/>
      <c r="H35" s="119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8"/>
      <c r="V35" s="38"/>
      <c r="W35" s="38"/>
      <c r="X35" s="38"/>
      <c r="Y35" s="38"/>
      <c r="Z35" s="38"/>
      <c r="AA35" s="38"/>
      <c r="AB35" s="38"/>
      <c r="AC35" s="36"/>
      <c r="AD35" s="113"/>
      <c r="AE35" s="113"/>
      <c r="AF35" s="113"/>
      <c r="AG35" s="113"/>
      <c r="AH35" s="113"/>
      <c r="AI35" s="108"/>
      <c r="AJ35" s="50">
        <f t="shared" si="6"/>
        <v>0</v>
      </c>
      <c r="AK35" s="39"/>
      <c r="AL35" s="40">
        <v>2000</v>
      </c>
      <c r="AM35" s="51">
        <f t="shared" si="7"/>
        <v>0</v>
      </c>
      <c r="AN35" s="49">
        <f t="shared" si="1"/>
        <v>0</v>
      </c>
      <c r="AO35" s="49">
        <f t="shared" si="2"/>
        <v>0</v>
      </c>
      <c r="AP35" s="49">
        <f t="shared" si="3"/>
        <v>0</v>
      </c>
      <c r="AQ35" s="49">
        <f t="shared" si="4"/>
        <v>0</v>
      </c>
      <c r="AR35" s="49">
        <f t="shared" si="5"/>
        <v>0</v>
      </c>
      <c r="AS35" s="49"/>
      <c r="AT35" s="83" t="str">
        <f t="shared" si="0"/>
        <v>0</v>
      </c>
      <c r="AU35" s="84">
        <f>IF(AK35="身体",$AJ$35,$AN$10)</f>
        <v>0</v>
      </c>
      <c r="AV35" s="84">
        <f>IF(AK35="知的",$AJ$35,$AN$10)</f>
        <v>0</v>
      </c>
      <c r="AW35" s="84">
        <f>IF(AK35="精神",$AJ$35,$AN$10)</f>
        <v>0</v>
      </c>
    </row>
    <row r="36" spans="1:49" s="41" customFormat="1" ht="17.25" customHeight="1">
      <c r="A36" s="42">
        <v>25</v>
      </c>
      <c r="B36" s="42"/>
      <c r="C36" s="130"/>
      <c r="D36" s="131"/>
      <c r="E36" s="116"/>
      <c r="F36" s="117"/>
      <c r="G36" s="117"/>
      <c r="H36" s="119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/>
      <c r="V36" s="36"/>
      <c r="W36" s="36"/>
      <c r="X36" s="36"/>
      <c r="Y36" s="38"/>
      <c r="Z36" s="38"/>
      <c r="AA36" s="38"/>
      <c r="AB36" s="38"/>
      <c r="AC36" s="38"/>
      <c r="AD36" s="113"/>
      <c r="AE36" s="113"/>
      <c r="AF36" s="113"/>
      <c r="AG36" s="113"/>
      <c r="AH36" s="113"/>
      <c r="AI36" s="108"/>
      <c r="AJ36" s="50">
        <f t="shared" si="6"/>
        <v>0</v>
      </c>
      <c r="AK36" s="39"/>
      <c r="AL36" s="40">
        <v>2000</v>
      </c>
      <c r="AM36" s="51">
        <f t="shared" si="7"/>
        <v>0</v>
      </c>
      <c r="AN36" s="49">
        <f t="shared" si="1"/>
        <v>0</v>
      </c>
      <c r="AO36" s="49">
        <f t="shared" si="2"/>
        <v>0</v>
      </c>
      <c r="AP36" s="49">
        <f t="shared" si="3"/>
        <v>0</v>
      </c>
      <c r="AQ36" s="49">
        <f t="shared" si="4"/>
        <v>0</v>
      </c>
      <c r="AR36" s="49">
        <f t="shared" si="5"/>
        <v>0</v>
      </c>
      <c r="AS36" s="49"/>
      <c r="AT36" s="83" t="str">
        <f t="shared" si="0"/>
        <v>0</v>
      </c>
      <c r="AU36" s="84">
        <f>IF(AK36="身体",$AJ$36,$AN$10)</f>
        <v>0</v>
      </c>
      <c r="AV36" s="84">
        <f>IF(AK36="知的",$AJ$36,$AN$10)</f>
        <v>0</v>
      </c>
      <c r="AW36" s="84">
        <f>IF(AK36="精神",$AJ$36,$AN$10)</f>
        <v>0</v>
      </c>
    </row>
    <row r="37" spans="1:50" ht="20.25" customHeight="1">
      <c r="A37" s="157" t="s">
        <v>9</v>
      </c>
      <c r="B37" s="158"/>
      <c r="C37" s="158"/>
      <c r="D37" s="159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8"/>
      <c r="AM37" s="52">
        <f>SUM(AM12:AM36)</f>
        <v>0</v>
      </c>
      <c r="AU37" s="85">
        <f>SUM(AU12:AU36)</f>
        <v>0</v>
      </c>
      <c r="AV37" s="85">
        <f>SUM(AV12:AV36)</f>
        <v>0</v>
      </c>
      <c r="AW37" s="85">
        <f>SUM(AW12:AW36)</f>
        <v>0</v>
      </c>
      <c r="AX37" s="18" t="s">
        <v>76</v>
      </c>
    </row>
    <row r="38" spans="37:49" ht="16.5" customHeight="1">
      <c r="AK38" s="129" t="s">
        <v>26</v>
      </c>
      <c r="AL38" s="129"/>
      <c r="AM38" s="129"/>
      <c r="AU38" s="82" t="s">
        <v>73</v>
      </c>
      <c r="AV38" s="82" t="s">
        <v>74</v>
      </c>
      <c r="AW38" s="82" t="s">
        <v>75</v>
      </c>
    </row>
    <row r="39" spans="17:50" ht="16.5" customHeight="1">
      <c r="Q39" s="20"/>
      <c r="AU39" s="85">
        <f>COUNTIF(AK12:AK36,"身体")</f>
        <v>0</v>
      </c>
      <c r="AV39" s="85">
        <f>COUNTIF(AK12:AK36,"知的")</f>
        <v>0</v>
      </c>
      <c r="AW39" s="85">
        <f>COUNTIF(AK12:AK36,"精神")</f>
        <v>0</v>
      </c>
      <c r="AX39" s="18" t="s">
        <v>77</v>
      </c>
    </row>
    <row r="40" spans="47:49" ht="16.5" customHeight="1">
      <c r="AU40" s="85"/>
      <c r="AV40" s="85"/>
      <c r="AW40" s="85"/>
    </row>
  </sheetData>
  <sheetProtection password="CC0D" sheet="1"/>
  <protectedRanges>
    <protectedRange sqref="F12:F16 B12:C12 B13:B17 E12:E17 C13:C36" name="範囲1"/>
  </protectedRanges>
  <mergeCells count="45">
    <mergeCell ref="A2:AM2"/>
    <mergeCell ref="A6:C6"/>
    <mergeCell ref="A7:C7"/>
    <mergeCell ref="D7:N7"/>
    <mergeCell ref="A8:C8"/>
    <mergeCell ref="D8:N8"/>
    <mergeCell ref="D6:N6"/>
    <mergeCell ref="P6:AG6"/>
    <mergeCell ref="P7:AG8"/>
    <mergeCell ref="A9:C9"/>
    <mergeCell ref="D9:N9"/>
    <mergeCell ref="A10:A11"/>
    <mergeCell ref="B10:B11"/>
    <mergeCell ref="C10:C11"/>
    <mergeCell ref="AJ10:AJ11"/>
    <mergeCell ref="AK10:AK11"/>
    <mergeCell ref="AL10:AL11"/>
    <mergeCell ref="AM10:AM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D37"/>
    <mergeCell ref="AK38:AM38"/>
  </mergeCells>
  <conditionalFormatting sqref="C15:D15">
    <cfRule type="expression" priority="22" dxfId="0" stopIfTrue="1">
      <formula>$AT$15+0&gt;0</formula>
    </cfRule>
    <cfRule type="expression" priority="26" dxfId="0">
      <formula>AT$15=1</formula>
    </cfRule>
  </conditionalFormatting>
  <conditionalFormatting sqref="C12:D12">
    <cfRule type="expression" priority="25" dxfId="0">
      <formula>$AT$12+0&gt;0</formula>
    </cfRule>
  </conditionalFormatting>
  <conditionalFormatting sqref="C13:D13">
    <cfRule type="expression" priority="24" dxfId="0" stopIfTrue="1">
      <formula>$AT$13+0&gt;0</formula>
    </cfRule>
  </conditionalFormatting>
  <conditionalFormatting sqref="C14:D14">
    <cfRule type="expression" priority="23" dxfId="0" stopIfTrue="1">
      <formula>$AT$14+0&gt;0</formula>
    </cfRule>
  </conditionalFormatting>
  <conditionalFormatting sqref="C16:D16">
    <cfRule type="expression" priority="21" dxfId="0" stopIfTrue="1">
      <formula>$AT$16+0&gt;0</formula>
    </cfRule>
  </conditionalFormatting>
  <conditionalFormatting sqref="C17:D17">
    <cfRule type="expression" priority="20" dxfId="0" stopIfTrue="1">
      <formula>$AT$17+0&gt;0</formula>
    </cfRule>
  </conditionalFormatting>
  <conditionalFormatting sqref="C18:D18">
    <cfRule type="expression" priority="19" dxfId="0" stopIfTrue="1">
      <formula>$AT$18+0&gt;0</formula>
    </cfRule>
  </conditionalFormatting>
  <conditionalFormatting sqref="C19:D19">
    <cfRule type="expression" priority="18" dxfId="0" stopIfTrue="1">
      <formula>$AT$19+0&gt;0</formula>
    </cfRule>
  </conditionalFormatting>
  <conditionalFormatting sqref="C20:D20">
    <cfRule type="expression" priority="17" dxfId="0" stopIfTrue="1">
      <formula>$AT$20+0&gt;0</formula>
    </cfRule>
  </conditionalFormatting>
  <conditionalFormatting sqref="C21:D21">
    <cfRule type="expression" priority="16" dxfId="0" stopIfTrue="1">
      <formula>$AT$21+0&gt;0</formula>
    </cfRule>
  </conditionalFormatting>
  <conditionalFormatting sqref="C22:D22">
    <cfRule type="expression" priority="15" dxfId="0" stopIfTrue="1">
      <formula>$AT$22+0&gt;0</formula>
    </cfRule>
  </conditionalFormatting>
  <conditionalFormatting sqref="C23:D23">
    <cfRule type="expression" priority="14" dxfId="0" stopIfTrue="1">
      <formula>$AT$23+0&gt;0</formula>
    </cfRule>
  </conditionalFormatting>
  <conditionalFormatting sqref="C24:D24">
    <cfRule type="expression" priority="13" dxfId="0" stopIfTrue="1">
      <formula>$AT$24+0&gt;0</formula>
    </cfRule>
  </conditionalFormatting>
  <conditionalFormatting sqref="C25:D25">
    <cfRule type="expression" priority="12" dxfId="0" stopIfTrue="1">
      <formula>$AT$25+0&gt;0</formula>
    </cfRule>
  </conditionalFormatting>
  <conditionalFormatting sqref="C26:D26">
    <cfRule type="expression" priority="11" dxfId="0" stopIfTrue="1">
      <formula>$AT$26+0&gt;0</formula>
    </cfRule>
  </conditionalFormatting>
  <conditionalFormatting sqref="C27:D27">
    <cfRule type="expression" priority="10" dxfId="0" stopIfTrue="1">
      <formula>$AT$27+0&gt;0</formula>
    </cfRule>
  </conditionalFormatting>
  <conditionalFormatting sqref="C28:D28">
    <cfRule type="expression" priority="9" dxfId="0" stopIfTrue="1">
      <formula>$AT$28+0&gt;0</formula>
    </cfRule>
  </conditionalFormatting>
  <conditionalFormatting sqref="C29:D29">
    <cfRule type="expression" priority="8" dxfId="0" stopIfTrue="1">
      <formula>$AT$29+0&gt;0</formula>
    </cfRule>
  </conditionalFormatting>
  <conditionalFormatting sqref="C30:D30">
    <cfRule type="expression" priority="7" dxfId="0" stopIfTrue="1">
      <formula>$AT$30+0&gt;0</formula>
    </cfRule>
  </conditionalFormatting>
  <conditionalFormatting sqref="C31:D31">
    <cfRule type="expression" priority="6" dxfId="0" stopIfTrue="1">
      <formula>$AT$31+0&gt;0</formula>
    </cfRule>
  </conditionalFormatting>
  <conditionalFormatting sqref="C32:D32">
    <cfRule type="expression" priority="5" dxfId="0" stopIfTrue="1">
      <formula>$AT$32+0&gt;0</formula>
    </cfRule>
  </conditionalFormatting>
  <conditionalFormatting sqref="C33:D33">
    <cfRule type="expression" priority="4" dxfId="0" stopIfTrue="1">
      <formula>$AT$33+0&gt;0</formula>
    </cfRule>
  </conditionalFormatting>
  <conditionalFormatting sqref="C34:D34">
    <cfRule type="expression" priority="3" dxfId="0" stopIfTrue="1">
      <formula>$AT$34+0&gt;0</formula>
    </cfRule>
  </conditionalFormatting>
  <conditionalFormatting sqref="C35:D35">
    <cfRule type="expression" priority="2" dxfId="0" stopIfTrue="1">
      <formula>$AT$35+0&gt;0</formula>
    </cfRule>
  </conditionalFormatting>
  <conditionalFormatting sqref="C36:D36">
    <cfRule type="expression" priority="1" dxfId="0" stopIfTrue="1">
      <formula>$AT$36+0&gt;0</formula>
    </cfRule>
  </conditionalFormatting>
  <dataValidations count="2">
    <dataValidation type="list" allowBlank="1" showInputMessage="1" showErrorMessage="1" sqref="E12:AI36">
      <formula1>"○"</formula1>
    </dataValidation>
    <dataValidation type="list" allowBlank="1" showInputMessage="1" showErrorMessage="1" sqref="AK12:AK36">
      <formula1>"身体,知的,精神"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9"/>
  <sheetViews>
    <sheetView view="pageBreakPreview" zoomScale="85" zoomScaleSheetLayoutView="85" zoomScalePageLayoutView="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C12" sqref="C12:D12"/>
    </sheetView>
  </sheetViews>
  <sheetFormatPr defaultColWidth="9.140625" defaultRowHeight="16.5" customHeight="1"/>
  <cols>
    <col min="1" max="1" width="3.57421875" style="18" customWidth="1"/>
    <col min="2" max="3" width="13.421875" style="18" customWidth="1"/>
    <col min="4" max="4" width="3.00390625" style="18" bestFit="1" customWidth="1"/>
    <col min="5" max="35" width="3.140625" style="18" customWidth="1"/>
    <col min="36" max="36" width="7.421875" style="18" bestFit="1" customWidth="1"/>
    <col min="37" max="37" width="8.7109375" style="18" customWidth="1"/>
    <col min="38" max="38" width="9.00390625" style="18" bestFit="1" customWidth="1"/>
    <col min="39" max="39" width="9.00390625" style="18" customWidth="1"/>
    <col min="40" max="45" width="3.28125" style="18" customWidth="1"/>
    <col min="46" max="16384" width="9.00390625" style="18" customWidth="1"/>
  </cols>
  <sheetData>
    <row r="1" ht="11.25" customHeight="1"/>
    <row r="2" spans="1:39" ht="23.2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4" s="19" customFormat="1" ht="16.5" customHeight="1">
      <c r="A4" s="19" t="s">
        <v>2</v>
      </c>
    </row>
    <row r="5" spans="36:49" s="19" customFormat="1" ht="16.5" customHeight="1" thickBot="1">
      <c r="AJ5" s="20" t="s">
        <v>14</v>
      </c>
      <c r="AK5" s="20"/>
      <c r="AN5" s="81"/>
      <c r="AO5" s="81"/>
      <c r="AP5" s="81"/>
      <c r="AQ5" s="81"/>
      <c r="AR5" s="81"/>
      <c r="AS5" s="81"/>
      <c r="AT5" s="81"/>
      <c r="AU5" s="81"/>
      <c r="AV5" s="81"/>
      <c r="AW5" s="81"/>
    </row>
    <row r="6" spans="1:49" s="19" customFormat="1" ht="21" customHeight="1">
      <c r="A6" s="139" t="s">
        <v>5</v>
      </c>
      <c r="B6" s="140"/>
      <c r="C6" s="141"/>
      <c r="D6" s="150" t="s">
        <v>83</v>
      </c>
      <c r="E6" s="151"/>
      <c r="F6" s="151"/>
      <c r="G6" s="151"/>
      <c r="H6" s="151"/>
      <c r="I6" s="151"/>
      <c r="J6" s="151"/>
      <c r="K6" s="151"/>
      <c r="L6" s="151"/>
      <c r="M6" s="151"/>
      <c r="N6" s="152"/>
      <c r="P6" s="120" t="s">
        <v>79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  <c r="AI6" s="20" t="s">
        <v>43</v>
      </c>
      <c r="AK6" s="20"/>
      <c r="AN6" s="81"/>
      <c r="AO6" s="81"/>
      <c r="AP6" s="81"/>
      <c r="AQ6" s="81"/>
      <c r="AR6" s="81"/>
      <c r="AS6" s="81"/>
      <c r="AT6" s="81"/>
      <c r="AU6" s="86" t="s">
        <v>16</v>
      </c>
      <c r="AV6" s="86" t="s">
        <v>15</v>
      </c>
      <c r="AW6" s="81"/>
    </row>
    <row r="7" spans="1:49" s="19" customFormat="1" ht="21" customHeight="1">
      <c r="A7" s="142" t="s">
        <v>6</v>
      </c>
      <c r="B7" s="143"/>
      <c r="C7" s="144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2"/>
      <c r="P7" s="123" t="s">
        <v>80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5"/>
      <c r="AI7" s="20" t="s">
        <v>44</v>
      </c>
      <c r="AK7" s="20"/>
      <c r="AN7" s="81"/>
      <c r="AO7" s="81"/>
      <c r="AP7" s="81"/>
      <c r="AQ7" s="81"/>
      <c r="AR7" s="81"/>
      <c r="AS7" s="81"/>
      <c r="AT7" s="81"/>
      <c r="AU7" s="87" t="s">
        <v>61</v>
      </c>
      <c r="AV7" s="88">
        <v>2000</v>
      </c>
      <c r="AW7" s="81"/>
    </row>
    <row r="8" spans="1:49" s="19" customFormat="1" ht="21" customHeight="1" thickBot="1">
      <c r="A8" s="142" t="s">
        <v>7</v>
      </c>
      <c r="B8" s="143"/>
      <c r="C8" s="14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2"/>
      <c r="P8" s="126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I8" s="20" t="s">
        <v>45</v>
      </c>
      <c r="AK8" s="20"/>
      <c r="AN8" s="81"/>
      <c r="AO8" s="81"/>
      <c r="AP8" s="81"/>
      <c r="AQ8" s="81"/>
      <c r="AR8" s="81"/>
      <c r="AS8" s="81"/>
      <c r="AT8" s="81"/>
      <c r="AU8" s="87" t="s">
        <v>62</v>
      </c>
      <c r="AV8" s="88">
        <v>2000</v>
      </c>
      <c r="AW8" s="81"/>
    </row>
    <row r="9" spans="1:49" s="19" customFormat="1" ht="21" customHeight="1" thickBot="1">
      <c r="A9" s="145" t="s">
        <v>8</v>
      </c>
      <c r="B9" s="146"/>
      <c r="C9" s="147"/>
      <c r="D9" s="163" t="s">
        <v>71</v>
      </c>
      <c r="E9" s="164"/>
      <c r="F9" s="164"/>
      <c r="G9" s="164"/>
      <c r="H9" s="164"/>
      <c r="I9" s="164"/>
      <c r="J9" s="164"/>
      <c r="K9" s="164"/>
      <c r="L9" s="164"/>
      <c r="M9" s="164"/>
      <c r="N9" s="165"/>
      <c r="AJ9" s="20"/>
      <c r="AK9" s="20"/>
      <c r="AN9" s="81"/>
      <c r="AO9" s="81"/>
      <c r="AP9" s="81"/>
      <c r="AQ9" s="81"/>
      <c r="AR9" s="81"/>
      <c r="AS9" s="81"/>
      <c r="AT9" s="81"/>
      <c r="AU9" s="87" t="s">
        <v>63</v>
      </c>
      <c r="AV9" s="88">
        <v>2000</v>
      </c>
      <c r="AW9" s="81"/>
    </row>
    <row r="10" spans="1:49" s="30" customFormat="1" ht="16.5" customHeight="1">
      <c r="A10" s="133"/>
      <c r="B10" s="135" t="s">
        <v>0</v>
      </c>
      <c r="C10" s="137" t="s">
        <v>1</v>
      </c>
      <c r="D10" s="74" t="s">
        <v>3</v>
      </c>
      <c r="E10" s="25">
        <v>1</v>
      </c>
      <c r="F10" s="26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7">
        <v>9</v>
      </c>
      <c r="N10" s="27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153" t="s">
        <v>10</v>
      </c>
      <c r="AK10" s="137" t="s">
        <v>11</v>
      </c>
      <c r="AL10" s="137" t="s">
        <v>13</v>
      </c>
      <c r="AM10" s="155" t="s">
        <v>12</v>
      </c>
      <c r="AN10" s="80"/>
      <c r="AO10" s="80"/>
      <c r="AP10" s="80"/>
      <c r="AQ10" s="80"/>
      <c r="AR10" s="80"/>
      <c r="AS10" s="80"/>
      <c r="AT10" s="80"/>
      <c r="AU10" s="81"/>
      <c r="AV10" s="81"/>
      <c r="AW10" s="80"/>
    </row>
    <row r="11" spans="1:49" s="30" customFormat="1" ht="16.5" customHeight="1" thickBot="1">
      <c r="A11" s="134"/>
      <c r="B11" s="136"/>
      <c r="C11" s="138"/>
      <c r="D11" s="75" t="s">
        <v>4</v>
      </c>
      <c r="E11" s="102" t="s">
        <v>56</v>
      </c>
      <c r="F11" s="32" t="s">
        <v>57</v>
      </c>
      <c r="G11" s="33" t="s">
        <v>3</v>
      </c>
      <c r="H11" s="102" t="s">
        <v>58</v>
      </c>
      <c r="I11" s="102" t="s">
        <v>59</v>
      </c>
      <c r="J11" s="102" t="s">
        <v>60</v>
      </c>
      <c r="K11" s="102" t="s">
        <v>55</v>
      </c>
      <c r="L11" s="102" t="s">
        <v>56</v>
      </c>
      <c r="M11" s="32" t="s">
        <v>57</v>
      </c>
      <c r="N11" s="33" t="s">
        <v>3</v>
      </c>
      <c r="O11" s="102" t="s">
        <v>58</v>
      </c>
      <c r="P11" s="102" t="s">
        <v>59</v>
      </c>
      <c r="Q11" s="102" t="s">
        <v>60</v>
      </c>
      <c r="R11" s="102" t="s">
        <v>55</v>
      </c>
      <c r="S11" s="102" t="s">
        <v>56</v>
      </c>
      <c r="T11" s="32" t="s">
        <v>57</v>
      </c>
      <c r="U11" s="33" t="s">
        <v>3</v>
      </c>
      <c r="V11" s="102" t="s">
        <v>58</v>
      </c>
      <c r="W11" s="102" t="s">
        <v>59</v>
      </c>
      <c r="X11" s="102" t="s">
        <v>60</v>
      </c>
      <c r="Y11" s="102" t="s">
        <v>55</v>
      </c>
      <c r="Z11" s="102" t="s">
        <v>56</v>
      </c>
      <c r="AA11" s="32" t="s">
        <v>57</v>
      </c>
      <c r="AB11" s="33" t="s">
        <v>3</v>
      </c>
      <c r="AC11" s="102" t="s">
        <v>58</v>
      </c>
      <c r="AD11" s="102" t="s">
        <v>59</v>
      </c>
      <c r="AE11" s="102" t="s">
        <v>60</v>
      </c>
      <c r="AF11" s="102" t="s">
        <v>55</v>
      </c>
      <c r="AG11" s="102" t="s">
        <v>56</v>
      </c>
      <c r="AH11" s="32" t="s">
        <v>57</v>
      </c>
      <c r="AI11" s="33" t="s">
        <v>3</v>
      </c>
      <c r="AJ11" s="154"/>
      <c r="AK11" s="138"/>
      <c r="AL11" s="138"/>
      <c r="AM11" s="166"/>
      <c r="AN11" s="82">
        <v>1</v>
      </c>
      <c r="AO11" s="82">
        <v>2</v>
      </c>
      <c r="AP11" s="82">
        <v>3</v>
      </c>
      <c r="AQ11" s="82">
        <v>4</v>
      </c>
      <c r="AR11" s="82">
        <v>5</v>
      </c>
      <c r="AS11" s="82">
        <v>6</v>
      </c>
      <c r="AT11" s="80"/>
      <c r="AU11" s="82" t="s">
        <v>73</v>
      </c>
      <c r="AV11" s="82" t="s">
        <v>74</v>
      </c>
      <c r="AW11" s="82" t="s">
        <v>75</v>
      </c>
    </row>
    <row r="12" spans="1:49" s="41" customFormat="1" ht="17.25" customHeight="1">
      <c r="A12" s="35">
        <v>1</v>
      </c>
      <c r="B12" s="35"/>
      <c r="C12" s="148"/>
      <c r="D12" s="149"/>
      <c r="E12" s="114"/>
      <c r="F12" s="11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8"/>
      <c r="W12" s="36"/>
      <c r="X12" s="36"/>
      <c r="Y12" s="36"/>
      <c r="Z12" s="38"/>
      <c r="AA12" s="38"/>
      <c r="AB12" s="36"/>
      <c r="AC12" s="36"/>
      <c r="AD12" s="36"/>
      <c r="AE12" s="36"/>
      <c r="AF12" s="36"/>
      <c r="AG12" s="36"/>
      <c r="AH12" s="36"/>
      <c r="AI12" s="36"/>
      <c r="AJ12" s="50">
        <f>COUNTIF(E12:AI12,"○")</f>
        <v>0</v>
      </c>
      <c r="AK12" s="39"/>
      <c r="AL12" s="40">
        <v>2000</v>
      </c>
      <c r="AM12" s="51">
        <f>IF(AL12="","",AJ12*AL12)</f>
        <v>0</v>
      </c>
      <c r="AN12" s="49">
        <f>COUNTIF(E12:F12,"○")</f>
        <v>0</v>
      </c>
      <c r="AO12" s="49">
        <f>COUNTIF(G12:M12,"○")</f>
        <v>0</v>
      </c>
      <c r="AP12" s="49">
        <f>COUNTIF(N12:T12,"○")</f>
        <v>0</v>
      </c>
      <c r="AQ12" s="49">
        <f>COUNTIF(U12:AA12,"○")</f>
        <v>0</v>
      </c>
      <c r="AR12" s="49">
        <f>COUNTIF(AB12:AH12,"○")</f>
        <v>0</v>
      </c>
      <c r="AS12" s="49">
        <f>COUNTIF(AI12,"○")</f>
        <v>0</v>
      </c>
      <c r="AT12" s="83" t="str">
        <f>IF(AN12&gt;3,"1",IF(AO12&gt;3,"1",IF(AP12&gt;3,"1",IF(AQ12&gt;3,"1",IF(AR12&gt;3,"1",IF(AS12&gt;3,"1","0"))))))</f>
        <v>0</v>
      </c>
      <c r="AU12" s="84">
        <f>IF(AK12="身体",$AJ$12,$AN$10)</f>
        <v>0</v>
      </c>
      <c r="AV12" s="84">
        <f>IF(AK12="知的",$AJ$12,$AN$10)</f>
        <v>0</v>
      </c>
      <c r="AW12" s="84">
        <f>IF(AK12="精神",$AJ$12,$AN$10)</f>
        <v>0</v>
      </c>
    </row>
    <row r="13" spans="1:49" s="41" customFormat="1" ht="17.25" customHeight="1">
      <c r="A13" s="42">
        <v>2</v>
      </c>
      <c r="B13" s="42"/>
      <c r="C13" s="130"/>
      <c r="D13" s="131"/>
      <c r="E13" s="116"/>
      <c r="F13" s="117"/>
      <c r="G13" s="9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6"/>
      <c r="AC13" s="36"/>
      <c r="AD13" s="36"/>
      <c r="AE13" s="36"/>
      <c r="AF13" s="38"/>
      <c r="AG13" s="38"/>
      <c r="AH13" s="38"/>
      <c r="AI13" s="105"/>
      <c r="AJ13" s="50">
        <f>COUNTIF(E13:AI13,"○")</f>
        <v>0</v>
      </c>
      <c r="AK13" s="39"/>
      <c r="AL13" s="40">
        <v>2000</v>
      </c>
      <c r="AM13" s="51">
        <f>IF(AL13="","",AJ13*AL13)</f>
        <v>0</v>
      </c>
      <c r="AN13" s="49">
        <f aca="true" t="shared" si="0" ref="AN13:AN36">COUNTIF(E13:F13,"○")</f>
        <v>0</v>
      </c>
      <c r="AO13" s="49">
        <f aca="true" t="shared" si="1" ref="AO13:AO36">COUNTIF(G13:M13,"○")</f>
        <v>0</v>
      </c>
      <c r="AP13" s="49">
        <f aca="true" t="shared" si="2" ref="AP13:AP36">COUNTIF(N13:T13,"○")</f>
        <v>0</v>
      </c>
      <c r="AQ13" s="49">
        <f aca="true" t="shared" si="3" ref="AQ13:AQ36">COUNTIF(U13:AA13,"○")</f>
        <v>0</v>
      </c>
      <c r="AR13" s="49">
        <f aca="true" t="shared" si="4" ref="AR13:AR36">COUNTIF(AB13:AH13,"○")</f>
        <v>0</v>
      </c>
      <c r="AS13" s="49">
        <f aca="true" t="shared" si="5" ref="AS13:AS36">COUNTIF(AI13,"○")</f>
        <v>0</v>
      </c>
      <c r="AT13" s="83" t="str">
        <f aca="true" t="shared" si="6" ref="AT13:AT36">IF(AN13&gt;3,"1",IF(AO13&gt;3,"1",IF(AP13&gt;3,"1",IF(AQ13&gt;3,"1",IF(AR13&gt;3,"1",IF(AS13&gt;3,"1","0"))))))</f>
        <v>0</v>
      </c>
      <c r="AU13" s="84">
        <f>IF(AK13="身体",$AJ$13,$AN$10)</f>
        <v>0</v>
      </c>
      <c r="AV13" s="84">
        <f>IF(AK13="知的",$AJ$13,$AN$10)</f>
        <v>0</v>
      </c>
      <c r="AW13" s="84">
        <f>IF(AK13="精神",$AJ$13,$AN$10)</f>
        <v>0</v>
      </c>
    </row>
    <row r="14" spans="1:49" s="41" customFormat="1" ht="17.25" customHeight="1">
      <c r="A14" s="42">
        <v>3</v>
      </c>
      <c r="B14" s="42"/>
      <c r="C14" s="130"/>
      <c r="D14" s="131"/>
      <c r="E14" s="116"/>
      <c r="F14" s="117"/>
      <c r="G14" s="100"/>
      <c r="H14" s="37"/>
      <c r="I14" s="3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05"/>
      <c r="AJ14" s="50">
        <f aca="true" t="shared" si="7" ref="AJ14:AJ36">COUNTIF(E14:AI14,"○")</f>
        <v>0</v>
      </c>
      <c r="AK14" s="39"/>
      <c r="AL14" s="40">
        <v>2000</v>
      </c>
      <c r="AM14" s="51">
        <f aca="true" t="shared" si="8" ref="AM14:AM36">IF(AL14="","",AJ14*AL14)</f>
        <v>0</v>
      </c>
      <c r="AN14" s="49">
        <f t="shared" si="0"/>
        <v>0</v>
      </c>
      <c r="AO14" s="49">
        <f t="shared" si="1"/>
        <v>0</v>
      </c>
      <c r="AP14" s="49">
        <f t="shared" si="2"/>
        <v>0</v>
      </c>
      <c r="AQ14" s="49">
        <f t="shared" si="3"/>
        <v>0</v>
      </c>
      <c r="AR14" s="49">
        <f t="shared" si="4"/>
        <v>0</v>
      </c>
      <c r="AS14" s="49">
        <f t="shared" si="5"/>
        <v>0</v>
      </c>
      <c r="AT14" s="83" t="str">
        <f t="shared" si="6"/>
        <v>0</v>
      </c>
      <c r="AU14" s="84">
        <f>IF(AK14="身体",$AJ$14,$AN$10)</f>
        <v>0</v>
      </c>
      <c r="AV14" s="84">
        <f>IF(AK14="知的",$AJ$14,$AN$10)</f>
        <v>0</v>
      </c>
      <c r="AW14" s="84">
        <f>IF(AK14="精神",$AJ$14,$AN$10)</f>
        <v>0</v>
      </c>
    </row>
    <row r="15" spans="1:49" s="41" customFormat="1" ht="17.25" customHeight="1">
      <c r="A15" s="42">
        <v>4</v>
      </c>
      <c r="B15" s="42"/>
      <c r="C15" s="130"/>
      <c r="D15" s="131"/>
      <c r="E15" s="116"/>
      <c r="F15" s="117"/>
      <c r="G15" s="100"/>
      <c r="H15" s="37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05"/>
      <c r="AJ15" s="50">
        <f t="shared" si="7"/>
        <v>0</v>
      </c>
      <c r="AK15" s="39"/>
      <c r="AL15" s="40">
        <v>2000</v>
      </c>
      <c r="AM15" s="51">
        <f t="shared" si="8"/>
        <v>0</v>
      </c>
      <c r="AN15" s="49">
        <f t="shared" si="0"/>
        <v>0</v>
      </c>
      <c r="AO15" s="49">
        <f t="shared" si="1"/>
        <v>0</v>
      </c>
      <c r="AP15" s="49">
        <f t="shared" si="2"/>
        <v>0</v>
      </c>
      <c r="AQ15" s="49">
        <f t="shared" si="3"/>
        <v>0</v>
      </c>
      <c r="AR15" s="49">
        <f t="shared" si="4"/>
        <v>0</v>
      </c>
      <c r="AS15" s="49">
        <f t="shared" si="5"/>
        <v>0</v>
      </c>
      <c r="AT15" s="83" t="str">
        <f t="shared" si="6"/>
        <v>0</v>
      </c>
      <c r="AU15" s="84">
        <f>IF(AK15="身体",$AJ$15,$AN$10)</f>
        <v>0</v>
      </c>
      <c r="AV15" s="84">
        <f>IF(AK15="知的",$AJ$15,$AN$10)</f>
        <v>0</v>
      </c>
      <c r="AW15" s="84">
        <f>IF(AK15="精神",$AJ$15,$AN$10)</f>
        <v>0</v>
      </c>
    </row>
    <row r="16" spans="1:49" s="41" customFormat="1" ht="17.25" customHeight="1">
      <c r="A16" s="42">
        <v>5</v>
      </c>
      <c r="B16" s="42"/>
      <c r="C16" s="130"/>
      <c r="D16" s="131"/>
      <c r="E16" s="116"/>
      <c r="F16" s="117"/>
      <c r="G16" s="100"/>
      <c r="H16" s="37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6"/>
      <c r="AC16" s="36"/>
      <c r="AD16" s="36"/>
      <c r="AE16" s="36"/>
      <c r="AF16" s="38"/>
      <c r="AG16" s="38"/>
      <c r="AH16" s="38"/>
      <c r="AI16" s="105"/>
      <c r="AJ16" s="50">
        <f t="shared" si="7"/>
        <v>0</v>
      </c>
      <c r="AK16" s="39"/>
      <c r="AL16" s="40">
        <v>2000</v>
      </c>
      <c r="AM16" s="51">
        <f t="shared" si="8"/>
        <v>0</v>
      </c>
      <c r="AN16" s="49">
        <f t="shared" si="0"/>
        <v>0</v>
      </c>
      <c r="AO16" s="49">
        <f t="shared" si="1"/>
        <v>0</v>
      </c>
      <c r="AP16" s="49">
        <f t="shared" si="2"/>
        <v>0</v>
      </c>
      <c r="AQ16" s="49">
        <f t="shared" si="3"/>
        <v>0</v>
      </c>
      <c r="AR16" s="49">
        <f t="shared" si="4"/>
        <v>0</v>
      </c>
      <c r="AS16" s="49">
        <f t="shared" si="5"/>
        <v>0</v>
      </c>
      <c r="AT16" s="83" t="str">
        <f t="shared" si="6"/>
        <v>0</v>
      </c>
      <c r="AU16" s="84">
        <f>IF(AK16="身体",$AJ$16,$AN$10)</f>
        <v>0</v>
      </c>
      <c r="AV16" s="84">
        <f>IF(AK16="知的",$AJ$16,$AN$10)</f>
        <v>0</v>
      </c>
      <c r="AW16" s="84">
        <f>IF(AK16="精神",$AJ$16,$AN$10)</f>
        <v>0</v>
      </c>
    </row>
    <row r="17" spans="1:49" s="41" customFormat="1" ht="17.25" customHeight="1">
      <c r="A17" s="42">
        <v>6</v>
      </c>
      <c r="B17" s="42"/>
      <c r="C17" s="130"/>
      <c r="D17" s="131"/>
      <c r="E17" s="116"/>
      <c r="F17" s="117"/>
      <c r="G17" s="100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6"/>
      <c r="W17" s="36"/>
      <c r="X17" s="36"/>
      <c r="Y17" s="36"/>
      <c r="Z17" s="38"/>
      <c r="AA17" s="38"/>
      <c r="AB17" s="38"/>
      <c r="AC17" s="38"/>
      <c r="AD17" s="38"/>
      <c r="AE17" s="38"/>
      <c r="AF17" s="38"/>
      <c r="AG17" s="38"/>
      <c r="AH17" s="38"/>
      <c r="AI17" s="105"/>
      <c r="AJ17" s="50">
        <f t="shared" si="7"/>
        <v>0</v>
      </c>
      <c r="AK17" s="39"/>
      <c r="AL17" s="40">
        <v>2000</v>
      </c>
      <c r="AM17" s="51">
        <f t="shared" si="8"/>
        <v>0</v>
      </c>
      <c r="AN17" s="49">
        <f t="shared" si="0"/>
        <v>0</v>
      </c>
      <c r="AO17" s="49">
        <f t="shared" si="1"/>
        <v>0</v>
      </c>
      <c r="AP17" s="49">
        <f t="shared" si="2"/>
        <v>0</v>
      </c>
      <c r="AQ17" s="49">
        <f t="shared" si="3"/>
        <v>0</v>
      </c>
      <c r="AR17" s="49">
        <f t="shared" si="4"/>
        <v>0</v>
      </c>
      <c r="AS17" s="49">
        <f t="shared" si="5"/>
        <v>0</v>
      </c>
      <c r="AT17" s="83" t="str">
        <f t="shared" si="6"/>
        <v>0</v>
      </c>
      <c r="AU17" s="84">
        <f>IF(AK17="身体",$AJ$17,$AN$10)</f>
        <v>0</v>
      </c>
      <c r="AV17" s="84">
        <f>IF(AK17="知的",$AJ$17,$AN$10)</f>
        <v>0</v>
      </c>
      <c r="AW17" s="84">
        <f>IF(AK17="精神",$AJ$17,$AN$10)</f>
        <v>0</v>
      </c>
    </row>
    <row r="18" spans="1:49" s="41" customFormat="1" ht="17.25" customHeight="1">
      <c r="A18" s="42">
        <v>7</v>
      </c>
      <c r="B18" s="42"/>
      <c r="C18" s="130"/>
      <c r="D18" s="131"/>
      <c r="E18" s="116"/>
      <c r="F18" s="117"/>
      <c r="G18" s="100"/>
      <c r="H18" s="37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6"/>
      <c r="AF18" s="36"/>
      <c r="AG18" s="36"/>
      <c r="AH18" s="36"/>
      <c r="AI18" s="105"/>
      <c r="AJ18" s="50">
        <f t="shared" si="7"/>
        <v>0</v>
      </c>
      <c r="AK18" s="39"/>
      <c r="AL18" s="40">
        <v>2000</v>
      </c>
      <c r="AM18" s="51">
        <f t="shared" si="8"/>
        <v>0</v>
      </c>
      <c r="AN18" s="49">
        <f t="shared" si="0"/>
        <v>0</v>
      </c>
      <c r="AO18" s="49">
        <f t="shared" si="1"/>
        <v>0</v>
      </c>
      <c r="AP18" s="49">
        <f t="shared" si="2"/>
        <v>0</v>
      </c>
      <c r="AQ18" s="49">
        <f t="shared" si="3"/>
        <v>0</v>
      </c>
      <c r="AR18" s="49">
        <f t="shared" si="4"/>
        <v>0</v>
      </c>
      <c r="AS18" s="49">
        <f t="shared" si="5"/>
        <v>0</v>
      </c>
      <c r="AT18" s="83" t="str">
        <f t="shared" si="6"/>
        <v>0</v>
      </c>
      <c r="AU18" s="84">
        <f>IF(AK18="身体",$AJ$18,$AN$10)</f>
        <v>0</v>
      </c>
      <c r="AV18" s="84">
        <f>IF(AK18="知的",$AJ$18,$AN$10)</f>
        <v>0</v>
      </c>
      <c r="AW18" s="84">
        <f>IF(AK18="精神",$AJ$18,$AN$10)</f>
        <v>0</v>
      </c>
    </row>
    <row r="19" spans="1:49" s="41" customFormat="1" ht="17.25" customHeight="1">
      <c r="A19" s="42">
        <v>8</v>
      </c>
      <c r="B19" s="42"/>
      <c r="C19" s="130"/>
      <c r="D19" s="131"/>
      <c r="E19" s="116"/>
      <c r="F19" s="117"/>
      <c r="G19" s="100"/>
      <c r="H19" s="37"/>
      <c r="I19" s="3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6"/>
      <c r="AC19" s="36"/>
      <c r="AD19" s="36"/>
      <c r="AE19" s="36"/>
      <c r="AF19" s="38"/>
      <c r="AG19" s="38"/>
      <c r="AH19" s="38"/>
      <c r="AI19" s="105"/>
      <c r="AJ19" s="50">
        <f t="shared" si="7"/>
        <v>0</v>
      </c>
      <c r="AK19" s="39"/>
      <c r="AL19" s="40">
        <v>2000</v>
      </c>
      <c r="AM19" s="51">
        <f t="shared" si="8"/>
        <v>0</v>
      </c>
      <c r="AN19" s="49">
        <f t="shared" si="0"/>
        <v>0</v>
      </c>
      <c r="AO19" s="49">
        <f t="shared" si="1"/>
        <v>0</v>
      </c>
      <c r="AP19" s="49">
        <f t="shared" si="2"/>
        <v>0</v>
      </c>
      <c r="AQ19" s="49">
        <f t="shared" si="3"/>
        <v>0</v>
      </c>
      <c r="AR19" s="49">
        <f t="shared" si="4"/>
        <v>0</v>
      </c>
      <c r="AS19" s="49">
        <f t="shared" si="5"/>
        <v>0</v>
      </c>
      <c r="AT19" s="83" t="str">
        <f t="shared" si="6"/>
        <v>0</v>
      </c>
      <c r="AU19" s="84">
        <f>IF(AK19="身体",$AJ$19,$AN$10)</f>
        <v>0</v>
      </c>
      <c r="AV19" s="84">
        <f>IF(AK19="知的",$AJ$19,$AN$10)</f>
        <v>0</v>
      </c>
      <c r="AW19" s="84">
        <f>IF(AK19="精神",$AJ$19,$AN$10)</f>
        <v>0</v>
      </c>
    </row>
    <row r="20" spans="1:49" s="41" customFormat="1" ht="17.25" customHeight="1">
      <c r="A20" s="42">
        <v>9</v>
      </c>
      <c r="B20" s="42"/>
      <c r="C20" s="130"/>
      <c r="D20" s="131"/>
      <c r="E20" s="116"/>
      <c r="F20" s="117"/>
      <c r="G20" s="100"/>
      <c r="H20" s="37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05"/>
      <c r="AJ20" s="50">
        <f t="shared" si="7"/>
        <v>0</v>
      </c>
      <c r="AK20" s="39"/>
      <c r="AL20" s="40">
        <v>2000</v>
      </c>
      <c r="AM20" s="51">
        <f t="shared" si="8"/>
        <v>0</v>
      </c>
      <c r="AN20" s="49">
        <f t="shared" si="0"/>
        <v>0</v>
      </c>
      <c r="AO20" s="49">
        <f t="shared" si="1"/>
        <v>0</v>
      </c>
      <c r="AP20" s="49">
        <f t="shared" si="2"/>
        <v>0</v>
      </c>
      <c r="AQ20" s="49">
        <f t="shared" si="3"/>
        <v>0</v>
      </c>
      <c r="AR20" s="49">
        <f t="shared" si="4"/>
        <v>0</v>
      </c>
      <c r="AS20" s="49">
        <f t="shared" si="5"/>
        <v>0</v>
      </c>
      <c r="AT20" s="83" t="str">
        <f t="shared" si="6"/>
        <v>0</v>
      </c>
      <c r="AU20" s="84">
        <f>IF(AK20="身体",$AJ$20,$AN$10)</f>
        <v>0</v>
      </c>
      <c r="AV20" s="84">
        <f>IF(AK20="知的",$AJ$20,$AN$10)</f>
        <v>0</v>
      </c>
      <c r="AW20" s="84">
        <f>IF(AK20="精神",$AJ$20,$AN$10)</f>
        <v>0</v>
      </c>
    </row>
    <row r="21" spans="1:49" s="41" customFormat="1" ht="17.25" customHeight="1">
      <c r="A21" s="42">
        <v>10</v>
      </c>
      <c r="B21" s="42"/>
      <c r="C21" s="130"/>
      <c r="D21" s="131"/>
      <c r="E21" s="116"/>
      <c r="F21" s="11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105"/>
      <c r="AJ21" s="50">
        <f t="shared" si="7"/>
        <v>0</v>
      </c>
      <c r="AK21" s="39"/>
      <c r="AL21" s="40">
        <v>2000</v>
      </c>
      <c r="AM21" s="51">
        <f t="shared" si="8"/>
        <v>0</v>
      </c>
      <c r="AN21" s="49">
        <f t="shared" si="0"/>
        <v>0</v>
      </c>
      <c r="AO21" s="49">
        <f t="shared" si="1"/>
        <v>0</v>
      </c>
      <c r="AP21" s="49">
        <f t="shared" si="2"/>
        <v>0</v>
      </c>
      <c r="AQ21" s="49">
        <f t="shared" si="3"/>
        <v>0</v>
      </c>
      <c r="AR21" s="49">
        <f t="shared" si="4"/>
        <v>0</v>
      </c>
      <c r="AS21" s="49">
        <f t="shared" si="5"/>
        <v>0</v>
      </c>
      <c r="AT21" s="83" t="str">
        <f t="shared" si="6"/>
        <v>0</v>
      </c>
      <c r="AU21" s="84">
        <f>IF(AK21="身体",$AJ$21,$AN$10)</f>
        <v>0</v>
      </c>
      <c r="AV21" s="84">
        <f>IF(AK21="知的",$AJ$21,$AN$10)</f>
        <v>0</v>
      </c>
      <c r="AW21" s="84">
        <f>IF(AK21="精神",$AJ$21,$AN$10)</f>
        <v>0</v>
      </c>
    </row>
    <row r="22" spans="1:49" s="41" customFormat="1" ht="17.25" customHeight="1">
      <c r="A22" s="42">
        <v>11</v>
      </c>
      <c r="B22" s="42"/>
      <c r="C22" s="130"/>
      <c r="D22" s="131"/>
      <c r="E22" s="116"/>
      <c r="F22" s="117"/>
      <c r="G22" s="100"/>
      <c r="H22" s="37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105"/>
      <c r="AJ22" s="50">
        <f t="shared" si="7"/>
        <v>0</v>
      </c>
      <c r="AK22" s="39"/>
      <c r="AL22" s="40">
        <v>2000</v>
      </c>
      <c r="AM22" s="51">
        <f t="shared" si="8"/>
        <v>0</v>
      </c>
      <c r="AN22" s="49">
        <f t="shared" si="0"/>
        <v>0</v>
      </c>
      <c r="AO22" s="49">
        <f t="shared" si="1"/>
        <v>0</v>
      </c>
      <c r="AP22" s="49">
        <f t="shared" si="2"/>
        <v>0</v>
      </c>
      <c r="AQ22" s="49">
        <f t="shared" si="3"/>
        <v>0</v>
      </c>
      <c r="AR22" s="49">
        <f t="shared" si="4"/>
        <v>0</v>
      </c>
      <c r="AS22" s="49">
        <f t="shared" si="5"/>
        <v>0</v>
      </c>
      <c r="AT22" s="83" t="str">
        <f t="shared" si="6"/>
        <v>0</v>
      </c>
      <c r="AU22" s="84">
        <f>IF(AK22="身体",$AJ$22,$AN$10)</f>
        <v>0</v>
      </c>
      <c r="AV22" s="84">
        <f>IF(AK22="知的",$AJ$22,$AN$10)</f>
        <v>0</v>
      </c>
      <c r="AW22" s="84">
        <f>IF(AK22="精神",$AJ$22,$AN$10)</f>
        <v>0</v>
      </c>
    </row>
    <row r="23" spans="1:49" s="41" customFormat="1" ht="17.25" customHeight="1">
      <c r="A23" s="42">
        <v>12</v>
      </c>
      <c r="B23" s="42"/>
      <c r="C23" s="130"/>
      <c r="D23" s="131"/>
      <c r="E23" s="116"/>
      <c r="F23" s="117"/>
      <c r="G23" s="100"/>
      <c r="H23" s="37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105"/>
      <c r="AJ23" s="50">
        <f t="shared" si="7"/>
        <v>0</v>
      </c>
      <c r="AK23" s="39"/>
      <c r="AL23" s="40">
        <v>2000</v>
      </c>
      <c r="AM23" s="51">
        <f t="shared" si="8"/>
        <v>0</v>
      </c>
      <c r="AN23" s="49">
        <f t="shared" si="0"/>
        <v>0</v>
      </c>
      <c r="AO23" s="49">
        <f t="shared" si="1"/>
        <v>0</v>
      </c>
      <c r="AP23" s="49">
        <f t="shared" si="2"/>
        <v>0</v>
      </c>
      <c r="AQ23" s="49">
        <f t="shared" si="3"/>
        <v>0</v>
      </c>
      <c r="AR23" s="49">
        <f t="shared" si="4"/>
        <v>0</v>
      </c>
      <c r="AS23" s="49">
        <f t="shared" si="5"/>
        <v>0</v>
      </c>
      <c r="AT23" s="83" t="str">
        <f t="shared" si="6"/>
        <v>0</v>
      </c>
      <c r="AU23" s="84">
        <f>IF(AK23="身体",$AJ$23,$AN$10)</f>
        <v>0</v>
      </c>
      <c r="AV23" s="84">
        <f>IF(AK23="知的",$AJ$23,$AN$10)</f>
        <v>0</v>
      </c>
      <c r="AW23" s="84">
        <f>IF(AK23="精神",$AJ$23,$AN$10)</f>
        <v>0</v>
      </c>
    </row>
    <row r="24" spans="1:49" s="41" customFormat="1" ht="17.25" customHeight="1">
      <c r="A24" s="42">
        <v>13</v>
      </c>
      <c r="B24" s="42"/>
      <c r="C24" s="130"/>
      <c r="D24" s="131"/>
      <c r="E24" s="116"/>
      <c r="F24" s="117"/>
      <c r="G24" s="100"/>
      <c r="H24" s="37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8"/>
      <c r="V24" s="38"/>
      <c r="W24" s="38"/>
      <c r="X24" s="38"/>
      <c r="Y24" s="38"/>
      <c r="Z24" s="36"/>
      <c r="AA24" s="36"/>
      <c r="AB24" s="36"/>
      <c r="AC24" s="36"/>
      <c r="AD24" s="36"/>
      <c r="AE24" s="36"/>
      <c r="AF24" s="38"/>
      <c r="AG24" s="38"/>
      <c r="AH24" s="38"/>
      <c r="AI24" s="105"/>
      <c r="AJ24" s="50">
        <f t="shared" si="7"/>
        <v>0</v>
      </c>
      <c r="AK24" s="39"/>
      <c r="AL24" s="40">
        <v>2000</v>
      </c>
      <c r="AM24" s="51">
        <f t="shared" si="8"/>
        <v>0</v>
      </c>
      <c r="AN24" s="49">
        <f t="shared" si="0"/>
        <v>0</v>
      </c>
      <c r="AO24" s="49">
        <f t="shared" si="1"/>
        <v>0</v>
      </c>
      <c r="AP24" s="49">
        <f t="shared" si="2"/>
        <v>0</v>
      </c>
      <c r="AQ24" s="49">
        <f t="shared" si="3"/>
        <v>0</v>
      </c>
      <c r="AR24" s="49">
        <f t="shared" si="4"/>
        <v>0</v>
      </c>
      <c r="AS24" s="49">
        <f t="shared" si="5"/>
        <v>0</v>
      </c>
      <c r="AT24" s="83" t="str">
        <f t="shared" si="6"/>
        <v>0</v>
      </c>
      <c r="AU24" s="84">
        <f>IF(AK24="身体",$AJ$24,$AN$10)</f>
        <v>0</v>
      </c>
      <c r="AV24" s="84">
        <f>IF(AK24="知的",$AJ$24,$AN$10)</f>
        <v>0</v>
      </c>
      <c r="AW24" s="84">
        <f>IF(AK24="精神",$AJ$24,$AN$10)</f>
        <v>0</v>
      </c>
    </row>
    <row r="25" spans="1:49" s="41" customFormat="1" ht="17.25" customHeight="1">
      <c r="A25" s="42">
        <v>14</v>
      </c>
      <c r="B25" s="42"/>
      <c r="C25" s="130"/>
      <c r="D25" s="131"/>
      <c r="E25" s="116"/>
      <c r="F25" s="117"/>
      <c r="G25" s="100"/>
      <c r="H25" s="37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105"/>
      <c r="AJ25" s="50">
        <f t="shared" si="7"/>
        <v>0</v>
      </c>
      <c r="AK25" s="39"/>
      <c r="AL25" s="40">
        <v>2000</v>
      </c>
      <c r="AM25" s="51">
        <f t="shared" si="8"/>
        <v>0</v>
      </c>
      <c r="AN25" s="49">
        <f t="shared" si="0"/>
        <v>0</v>
      </c>
      <c r="AO25" s="49">
        <f t="shared" si="1"/>
        <v>0</v>
      </c>
      <c r="AP25" s="49">
        <f t="shared" si="2"/>
        <v>0</v>
      </c>
      <c r="AQ25" s="49">
        <f t="shared" si="3"/>
        <v>0</v>
      </c>
      <c r="AR25" s="49">
        <f t="shared" si="4"/>
        <v>0</v>
      </c>
      <c r="AS25" s="49">
        <f t="shared" si="5"/>
        <v>0</v>
      </c>
      <c r="AT25" s="83" t="str">
        <f t="shared" si="6"/>
        <v>0</v>
      </c>
      <c r="AU25" s="84">
        <f>IF(AK25="身体",$AJ$25,$AN$10)</f>
        <v>0</v>
      </c>
      <c r="AV25" s="84">
        <f>IF(AK25="知的",$AJ$25,$AN$10)</f>
        <v>0</v>
      </c>
      <c r="AW25" s="84">
        <f>IF(AK25="精神",$AJ$25,$AN$10)</f>
        <v>0</v>
      </c>
    </row>
    <row r="26" spans="1:49" s="41" customFormat="1" ht="17.25" customHeight="1">
      <c r="A26" s="42">
        <v>15</v>
      </c>
      <c r="B26" s="42"/>
      <c r="C26" s="130"/>
      <c r="D26" s="131"/>
      <c r="E26" s="116"/>
      <c r="F26" s="117"/>
      <c r="G26" s="100"/>
      <c r="H26" s="37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105"/>
      <c r="AJ26" s="50">
        <f t="shared" si="7"/>
        <v>0</v>
      </c>
      <c r="AK26" s="39"/>
      <c r="AL26" s="40">
        <v>2000</v>
      </c>
      <c r="AM26" s="51">
        <f t="shared" si="8"/>
        <v>0</v>
      </c>
      <c r="AN26" s="49">
        <f t="shared" si="0"/>
        <v>0</v>
      </c>
      <c r="AO26" s="49">
        <f t="shared" si="1"/>
        <v>0</v>
      </c>
      <c r="AP26" s="49">
        <f t="shared" si="2"/>
        <v>0</v>
      </c>
      <c r="AQ26" s="49">
        <f t="shared" si="3"/>
        <v>0</v>
      </c>
      <c r="AR26" s="49">
        <f t="shared" si="4"/>
        <v>0</v>
      </c>
      <c r="AS26" s="49">
        <f t="shared" si="5"/>
        <v>0</v>
      </c>
      <c r="AT26" s="83" t="str">
        <f t="shared" si="6"/>
        <v>0</v>
      </c>
      <c r="AU26" s="84">
        <f>IF(AK26="身体",$AJ$26,$AN$10)</f>
        <v>0</v>
      </c>
      <c r="AV26" s="84">
        <f>IF(AK26="知的",$AJ$26,$AN$10)</f>
        <v>0</v>
      </c>
      <c r="AW26" s="84">
        <f>IF(AK26="精神",$AJ$26,$AN$10)</f>
        <v>0</v>
      </c>
    </row>
    <row r="27" spans="1:49" s="41" customFormat="1" ht="17.25" customHeight="1">
      <c r="A27" s="42">
        <v>16</v>
      </c>
      <c r="B27" s="42"/>
      <c r="C27" s="130"/>
      <c r="D27" s="131"/>
      <c r="E27" s="116"/>
      <c r="F27" s="117"/>
      <c r="G27" s="100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6"/>
      <c r="AB27" s="36"/>
      <c r="AC27" s="36"/>
      <c r="AD27" s="36"/>
      <c r="AE27" s="36"/>
      <c r="AF27" s="38"/>
      <c r="AG27" s="38"/>
      <c r="AH27" s="38"/>
      <c r="AI27" s="105"/>
      <c r="AJ27" s="50">
        <f t="shared" si="7"/>
        <v>0</v>
      </c>
      <c r="AK27" s="39"/>
      <c r="AL27" s="40">
        <v>2000</v>
      </c>
      <c r="AM27" s="51">
        <f t="shared" si="8"/>
        <v>0</v>
      </c>
      <c r="AN27" s="49">
        <f t="shared" si="0"/>
        <v>0</v>
      </c>
      <c r="AO27" s="49">
        <f t="shared" si="1"/>
        <v>0</v>
      </c>
      <c r="AP27" s="49">
        <f t="shared" si="2"/>
        <v>0</v>
      </c>
      <c r="AQ27" s="49">
        <f t="shared" si="3"/>
        <v>0</v>
      </c>
      <c r="AR27" s="49">
        <f t="shared" si="4"/>
        <v>0</v>
      </c>
      <c r="AS27" s="49">
        <f t="shared" si="5"/>
        <v>0</v>
      </c>
      <c r="AT27" s="83" t="str">
        <f t="shared" si="6"/>
        <v>0</v>
      </c>
      <c r="AU27" s="84">
        <f>IF(AK27="身体",$AJ$27,$AN$10)</f>
        <v>0</v>
      </c>
      <c r="AV27" s="84">
        <f>IF(AK27="知的",$AJ$27,$AN$10)</f>
        <v>0</v>
      </c>
      <c r="AW27" s="84">
        <f>IF(AK27="精神",$AJ$27,$AN$10)</f>
        <v>0</v>
      </c>
    </row>
    <row r="28" spans="1:49" s="41" customFormat="1" ht="17.25" customHeight="1">
      <c r="A28" s="42">
        <v>17</v>
      </c>
      <c r="B28" s="42"/>
      <c r="C28" s="130"/>
      <c r="D28" s="131"/>
      <c r="E28" s="116"/>
      <c r="F28" s="117"/>
      <c r="G28" s="100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6"/>
      <c r="AC28" s="36"/>
      <c r="AD28" s="36"/>
      <c r="AE28" s="36"/>
      <c r="AF28" s="38"/>
      <c r="AG28" s="38"/>
      <c r="AH28" s="38"/>
      <c r="AI28" s="105"/>
      <c r="AJ28" s="50">
        <f t="shared" si="7"/>
        <v>0</v>
      </c>
      <c r="AK28" s="39"/>
      <c r="AL28" s="40">
        <v>2000</v>
      </c>
      <c r="AM28" s="51">
        <f t="shared" si="8"/>
        <v>0</v>
      </c>
      <c r="AN28" s="49">
        <f t="shared" si="0"/>
        <v>0</v>
      </c>
      <c r="AO28" s="49">
        <f t="shared" si="1"/>
        <v>0</v>
      </c>
      <c r="AP28" s="49">
        <f t="shared" si="2"/>
        <v>0</v>
      </c>
      <c r="AQ28" s="49">
        <f t="shared" si="3"/>
        <v>0</v>
      </c>
      <c r="AR28" s="49">
        <f t="shared" si="4"/>
        <v>0</v>
      </c>
      <c r="AS28" s="49">
        <f t="shared" si="5"/>
        <v>0</v>
      </c>
      <c r="AT28" s="83" t="str">
        <f t="shared" si="6"/>
        <v>0</v>
      </c>
      <c r="AU28" s="84">
        <f>IF(AK28="身体",$AJ$28,$AN$10)</f>
        <v>0</v>
      </c>
      <c r="AV28" s="84">
        <f>IF(AK28="知的",$AJ$28,$AN$10)</f>
        <v>0</v>
      </c>
      <c r="AW28" s="84">
        <f>IF(AK28="精神",$AJ$28,$AN$10)</f>
        <v>0</v>
      </c>
    </row>
    <row r="29" spans="1:49" s="41" customFormat="1" ht="17.25" customHeight="1">
      <c r="A29" s="42">
        <v>18</v>
      </c>
      <c r="B29" s="42"/>
      <c r="C29" s="130"/>
      <c r="D29" s="131"/>
      <c r="E29" s="116"/>
      <c r="F29" s="117"/>
      <c r="G29" s="100"/>
      <c r="H29" s="37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05"/>
      <c r="AJ29" s="50">
        <f t="shared" si="7"/>
        <v>0</v>
      </c>
      <c r="AK29" s="39"/>
      <c r="AL29" s="40">
        <v>2000</v>
      </c>
      <c r="AM29" s="51">
        <f t="shared" si="8"/>
        <v>0</v>
      </c>
      <c r="AN29" s="49">
        <f t="shared" si="0"/>
        <v>0</v>
      </c>
      <c r="AO29" s="49">
        <f t="shared" si="1"/>
        <v>0</v>
      </c>
      <c r="AP29" s="49">
        <f t="shared" si="2"/>
        <v>0</v>
      </c>
      <c r="AQ29" s="49">
        <f t="shared" si="3"/>
        <v>0</v>
      </c>
      <c r="AR29" s="49">
        <f t="shared" si="4"/>
        <v>0</v>
      </c>
      <c r="AS29" s="49">
        <f t="shared" si="5"/>
        <v>0</v>
      </c>
      <c r="AT29" s="83" t="str">
        <f t="shared" si="6"/>
        <v>0</v>
      </c>
      <c r="AU29" s="84">
        <f>IF(AK29="身体",$AJ$29,$AN$10)</f>
        <v>0</v>
      </c>
      <c r="AV29" s="84">
        <f>IF(AK29="知的",$AJ$29,$AN$10)</f>
        <v>0</v>
      </c>
      <c r="AW29" s="84">
        <f>IF(AK29="精神",$AJ$29,$AN$10)</f>
        <v>0</v>
      </c>
    </row>
    <row r="30" spans="1:49" s="41" customFormat="1" ht="17.25" customHeight="1">
      <c r="A30" s="42">
        <v>19</v>
      </c>
      <c r="B30" s="42"/>
      <c r="C30" s="130"/>
      <c r="D30" s="131"/>
      <c r="E30" s="116"/>
      <c r="F30" s="117"/>
      <c r="G30" s="100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05"/>
      <c r="AJ30" s="50">
        <f t="shared" si="7"/>
        <v>0</v>
      </c>
      <c r="AK30" s="39"/>
      <c r="AL30" s="40">
        <v>2000</v>
      </c>
      <c r="AM30" s="51">
        <f t="shared" si="8"/>
        <v>0</v>
      </c>
      <c r="AN30" s="49">
        <f t="shared" si="0"/>
        <v>0</v>
      </c>
      <c r="AO30" s="49">
        <f t="shared" si="1"/>
        <v>0</v>
      </c>
      <c r="AP30" s="49">
        <f t="shared" si="2"/>
        <v>0</v>
      </c>
      <c r="AQ30" s="49">
        <f t="shared" si="3"/>
        <v>0</v>
      </c>
      <c r="AR30" s="49">
        <f t="shared" si="4"/>
        <v>0</v>
      </c>
      <c r="AS30" s="49">
        <f t="shared" si="5"/>
        <v>0</v>
      </c>
      <c r="AT30" s="83" t="str">
        <f t="shared" si="6"/>
        <v>0</v>
      </c>
      <c r="AU30" s="84">
        <f>IF(AK30="身体",$AJ$30,$AN$10)</f>
        <v>0</v>
      </c>
      <c r="AV30" s="84">
        <f>IF(AK30="知的",$AJ$30,$AN$10)</f>
        <v>0</v>
      </c>
      <c r="AW30" s="84">
        <f>IF(AK30="精神",$AJ$30,$AN$10)</f>
        <v>0</v>
      </c>
    </row>
    <row r="31" spans="1:49" s="41" customFormat="1" ht="17.25" customHeight="1">
      <c r="A31" s="42">
        <v>20</v>
      </c>
      <c r="B31" s="42"/>
      <c r="C31" s="130"/>
      <c r="D31" s="131"/>
      <c r="E31" s="116"/>
      <c r="F31" s="117"/>
      <c r="G31" s="100"/>
      <c r="H31" s="37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6"/>
      <c r="AD31" s="36"/>
      <c r="AE31" s="36"/>
      <c r="AF31" s="36"/>
      <c r="AG31" s="38"/>
      <c r="AH31" s="38"/>
      <c r="AI31" s="105"/>
      <c r="AJ31" s="50">
        <f t="shared" si="7"/>
        <v>0</v>
      </c>
      <c r="AK31" s="39"/>
      <c r="AL31" s="40">
        <v>2000</v>
      </c>
      <c r="AM31" s="51">
        <f t="shared" si="8"/>
        <v>0</v>
      </c>
      <c r="AN31" s="49">
        <f t="shared" si="0"/>
        <v>0</v>
      </c>
      <c r="AO31" s="49">
        <f t="shared" si="1"/>
        <v>0</v>
      </c>
      <c r="AP31" s="49">
        <f t="shared" si="2"/>
        <v>0</v>
      </c>
      <c r="AQ31" s="49">
        <f t="shared" si="3"/>
        <v>0</v>
      </c>
      <c r="AR31" s="49">
        <f t="shared" si="4"/>
        <v>0</v>
      </c>
      <c r="AS31" s="49">
        <f t="shared" si="5"/>
        <v>0</v>
      </c>
      <c r="AT31" s="83" t="str">
        <f t="shared" si="6"/>
        <v>0</v>
      </c>
      <c r="AU31" s="84">
        <f>IF(AK31="身体",$AJ$31,$AN$10)</f>
        <v>0</v>
      </c>
      <c r="AV31" s="84">
        <f>IF(AK31="知的",$AJ$31,$AN$10)</f>
        <v>0</v>
      </c>
      <c r="AW31" s="84">
        <f>IF(AK31="精神",$AJ$31,$AN$10)</f>
        <v>0</v>
      </c>
    </row>
    <row r="32" spans="1:49" s="41" customFormat="1" ht="17.25" customHeight="1">
      <c r="A32" s="42">
        <v>21</v>
      </c>
      <c r="B32" s="42"/>
      <c r="C32" s="130"/>
      <c r="D32" s="131"/>
      <c r="E32" s="116"/>
      <c r="F32" s="117"/>
      <c r="G32" s="100"/>
      <c r="H32" s="37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05"/>
      <c r="AJ32" s="50">
        <f t="shared" si="7"/>
        <v>0</v>
      </c>
      <c r="AK32" s="39"/>
      <c r="AL32" s="40">
        <v>2000</v>
      </c>
      <c r="AM32" s="51">
        <f t="shared" si="8"/>
        <v>0</v>
      </c>
      <c r="AN32" s="49">
        <f t="shared" si="0"/>
        <v>0</v>
      </c>
      <c r="AO32" s="49">
        <f t="shared" si="1"/>
        <v>0</v>
      </c>
      <c r="AP32" s="49">
        <f t="shared" si="2"/>
        <v>0</v>
      </c>
      <c r="AQ32" s="49">
        <f t="shared" si="3"/>
        <v>0</v>
      </c>
      <c r="AR32" s="49">
        <f t="shared" si="4"/>
        <v>0</v>
      </c>
      <c r="AS32" s="49">
        <f t="shared" si="5"/>
        <v>0</v>
      </c>
      <c r="AT32" s="83" t="str">
        <f t="shared" si="6"/>
        <v>0</v>
      </c>
      <c r="AU32" s="84">
        <f>IF(AK32="身体",$AJ$32,$AN$10)</f>
        <v>0</v>
      </c>
      <c r="AV32" s="84">
        <f>IF(AK32="知的",$AJ$32,$AN$10)</f>
        <v>0</v>
      </c>
      <c r="AW32" s="84">
        <f>IF(AK32="精神",$AJ$32,$AN$10)</f>
        <v>0</v>
      </c>
    </row>
    <row r="33" spans="1:49" s="41" customFormat="1" ht="17.25" customHeight="1">
      <c r="A33" s="42">
        <v>22</v>
      </c>
      <c r="B33" s="42"/>
      <c r="C33" s="130"/>
      <c r="D33" s="131"/>
      <c r="E33" s="116"/>
      <c r="F33" s="117"/>
      <c r="G33" s="100"/>
      <c r="H33" s="37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6"/>
      <c r="X33" s="36"/>
      <c r="Y33" s="36"/>
      <c r="Z33" s="36"/>
      <c r="AA33" s="38"/>
      <c r="AB33" s="38"/>
      <c r="AC33" s="38"/>
      <c r="AD33" s="38"/>
      <c r="AE33" s="38"/>
      <c r="AF33" s="38"/>
      <c r="AG33" s="38"/>
      <c r="AH33" s="38"/>
      <c r="AI33" s="105"/>
      <c r="AJ33" s="50">
        <f t="shared" si="7"/>
        <v>0</v>
      </c>
      <c r="AK33" s="39"/>
      <c r="AL33" s="40">
        <v>2000</v>
      </c>
      <c r="AM33" s="51">
        <f t="shared" si="8"/>
        <v>0</v>
      </c>
      <c r="AN33" s="49">
        <f t="shared" si="0"/>
        <v>0</v>
      </c>
      <c r="AO33" s="49">
        <f t="shared" si="1"/>
        <v>0</v>
      </c>
      <c r="AP33" s="49">
        <f t="shared" si="2"/>
        <v>0</v>
      </c>
      <c r="AQ33" s="49">
        <f t="shared" si="3"/>
        <v>0</v>
      </c>
      <c r="AR33" s="49">
        <f t="shared" si="4"/>
        <v>0</v>
      </c>
      <c r="AS33" s="49">
        <f t="shared" si="5"/>
        <v>0</v>
      </c>
      <c r="AT33" s="83" t="str">
        <f t="shared" si="6"/>
        <v>0</v>
      </c>
      <c r="AU33" s="84">
        <f>IF(AK33="身体",$AJ$33,$AN$10)</f>
        <v>0</v>
      </c>
      <c r="AV33" s="84">
        <f>IF(AK33="知的",$AJ$33,$AN$10)</f>
        <v>0</v>
      </c>
      <c r="AW33" s="84">
        <f>IF(AK33="精神",$AJ$33,$AN$10)</f>
        <v>0</v>
      </c>
    </row>
    <row r="34" spans="1:49" s="41" customFormat="1" ht="17.25" customHeight="1">
      <c r="A34" s="42">
        <v>23</v>
      </c>
      <c r="B34" s="42"/>
      <c r="C34" s="130"/>
      <c r="D34" s="131"/>
      <c r="E34" s="116"/>
      <c r="F34" s="117"/>
      <c r="G34" s="100"/>
      <c r="H34" s="37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6"/>
      <c r="W34" s="36"/>
      <c r="X34" s="36"/>
      <c r="Y34" s="36"/>
      <c r="Z34" s="38"/>
      <c r="AA34" s="38"/>
      <c r="AB34" s="38"/>
      <c r="AC34" s="38"/>
      <c r="AD34" s="38"/>
      <c r="AE34" s="38"/>
      <c r="AF34" s="38"/>
      <c r="AG34" s="38"/>
      <c r="AH34" s="38"/>
      <c r="AI34" s="105"/>
      <c r="AJ34" s="50">
        <f t="shared" si="7"/>
        <v>0</v>
      </c>
      <c r="AK34" s="39"/>
      <c r="AL34" s="40">
        <v>2000</v>
      </c>
      <c r="AM34" s="51">
        <f t="shared" si="8"/>
        <v>0</v>
      </c>
      <c r="AN34" s="49">
        <f t="shared" si="0"/>
        <v>0</v>
      </c>
      <c r="AO34" s="49">
        <f t="shared" si="1"/>
        <v>0</v>
      </c>
      <c r="AP34" s="49">
        <f t="shared" si="2"/>
        <v>0</v>
      </c>
      <c r="AQ34" s="49">
        <f t="shared" si="3"/>
        <v>0</v>
      </c>
      <c r="AR34" s="49">
        <f t="shared" si="4"/>
        <v>0</v>
      </c>
      <c r="AS34" s="49">
        <f t="shared" si="5"/>
        <v>0</v>
      </c>
      <c r="AT34" s="83" t="str">
        <f t="shared" si="6"/>
        <v>0</v>
      </c>
      <c r="AU34" s="84">
        <f>IF(AK34="身体",$AJ$34,$AN$10)</f>
        <v>0</v>
      </c>
      <c r="AV34" s="84">
        <f>IF(AK34="知的",$AJ$34,$AN$10)</f>
        <v>0</v>
      </c>
      <c r="AW34" s="84">
        <f>IF(AK34="精神",$AJ$34,$AN$10)</f>
        <v>0</v>
      </c>
    </row>
    <row r="35" spans="1:49" s="41" customFormat="1" ht="17.25" customHeight="1">
      <c r="A35" s="42">
        <v>24</v>
      </c>
      <c r="B35" s="42"/>
      <c r="C35" s="130"/>
      <c r="D35" s="131"/>
      <c r="E35" s="116"/>
      <c r="F35" s="117"/>
      <c r="G35" s="100"/>
      <c r="H35" s="37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8"/>
      <c r="V35" s="38"/>
      <c r="W35" s="38"/>
      <c r="X35" s="38"/>
      <c r="Y35" s="38"/>
      <c r="Z35" s="38"/>
      <c r="AA35" s="38"/>
      <c r="AB35" s="38"/>
      <c r="AC35" s="36"/>
      <c r="AD35" s="36"/>
      <c r="AE35" s="36"/>
      <c r="AF35" s="36"/>
      <c r="AG35" s="38"/>
      <c r="AH35" s="38"/>
      <c r="AI35" s="105"/>
      <c r="AJ35" s="50">
        <f t="shared" si="7"/>
        <v>0</v>
      </c>
      <c r="AK35" s="39"/>
      <c r="AL35" s="40">
        <v>2000</v>
      </c>
      <c r="AM35" s="51">
        <f t="shared" si="8"/>
        <v>0</v>
      </c>
      <c r="AN35" s="49">
        <f t="shared" si="0"/>
        <v>0</v>
      </c>
      <c r="AO35" s="49">
        <f t="shared" si="1"/>
        <v>0</v>
      </c>
      <c r="AP35" s="49">
        <f t="shared" si="2"/>
        <v>0</v>
      </c>
      <c r="AQ35" s="49">
        <f t="shared" si="3"/>
        <v>0</v>
      </c>
      <c r="AR35" s="49">
        <f t="shared" si="4"/>
        <v>0</v>
      </c>
      <c r="AS35" s="49">
        <f t="shared" si="5"/>
        <v>0</v>
      </c>
      <c r="AT35" s="83" t="str">
        <f t="shared" si="6"/>
        <v>0</v>
      </c>
      <c r="AU35" s="84">
        <f>IF(AK35="身体",$AJ$35,$AN$10)</f>
        <v>0</v>
      </c>
      <c r="AV35" s="84">
        <f>IF(AK35="知的",$AJ$35,$AN$10)</f>
        <v>0</v>
      </c>
      <c r="AW35" s="84">
        <f>IF(AK35="精神",$AJ$35,$AN$10)</f>
        <v>0</v>
      </c>
    </row>
    <row r="36" spans="1:49" s="41" customFormat="1" ht="17.25" customHeight="1">
      <c r="A36" s="42">
        <v>25</v>
      </c>
      <c r="B36" s="42"/>
      <c r="C36" s="130"/>
      <c r="D36" s="131"/>
      <c r="E36" s="116"/>
      <c r="F36" s="117"/>
      <c r="G36" s="100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/>
      <c r="V36" s="36"/>
      <c r="W36" s="36"/>
      <c r="X36" s="36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105"/>
      <c r="AJ36" s="50">
        <f t="shared" si="7"/>
        <v>0</v>
      </c>
      <c r="AK36" s="39"/>
      <c r="AL36" s="40">
        <v>2000</v>
      </c>
      <c r="AM36" s="51">
        <f t="shared" si="8"/>
        <v>0</v>
      </c>
      <c r="AN36" s="49">
        <f t="shared" si="0"/>
        <v>0</v>
      </c>
      <c r="AO36" s="49">
        <f t="shared" si="1"/>
        <v>0</v>
      </c>
      <c r="AP36" s="49">
        <f t="shared" si="2"/>
        <v>0</v>
      </c>
      <c r="AQ36" s="49">
        <f t="shared" si="3"/>
        <v>0</v>
      </c>
      <c r="AR36" s="49">
        <f t="shared" si="4"/>
        <v>0</v>
      </c>
      <c r="AS36" s="49">
        <f t="shared" si="5"/>
        <v>0</v>
      </c>
      <c r="AT36" s="83" t="str">
        <f t="shared" si="6"/>
        <v>0</v>
      </c>
      <c r="AU36" s="84">
        <f>IF(AK36="身体",$AJ$36,$AN$10)</f>
        <v>0</v>
      </c>
      <c r="AV36" s="84">
        <f>IF(AK36="知的",$AJ$36,$AN$10)</f>
        <v>0</v>
      </c>
      <c r="AW36" s="84">
        <f>IF(AK36="精神",$AJ$36,$AN$10)</f>
        <v>0</v>
      </c>
    </row>
    <row r="37" spans="1:50" ht="20.25" customHeight="1">
      <c r="A37" s="157" t="s">
        <v>9</v>
      </c>
      <c r="B37" s="158"/>
      <c r="C37" s="158"/>
      <c r="D37" s="159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8"/>
      <c r="AM37" s="52">
        <f>SUM(AM12:AM36)</f>
        <v>0</v>
      </c>
      <c r="AN37" s="85"/>
      <c r="AO37" s="85"/>
      <c r="AP37" s="85"/>
      <c r="AQ37" s="85"/>
      <c r="AR37" s="85"/>
      <c r="AS37" s="85"/>
      <c r="AT37" s="85"/>
      <c r="AU37" s="85">
        <f>SUM(AU12:AU36)</f>
        <v>0</v>
      </c>
      <c r="AV37" s="85">
        <f>SUM(AV12:AV36)</f>
        <v>0</v>
      </c>
      <c r="AW37" s="85">
        <f>SUM(AW12:AW36)</f>
        <v>0</v>
      </c>
      <c r="AX37" s="18" t="s">
        <v>76</v>
      </c>
    </row>
    <row r="38" spans="37:49" ht="16.5" customHeight="1">
      <c r="AK38" s="129" t="s">
        <v>26</v>
      </c>
      <c r="AL38" s="129"/>
      <c r="AM38" s="129"/>
      <c r="AN38" s="85"/>
      <c r="AO38" s="85"/>
      <c r="AP38" s="85"/>
      <c r="AQ38" s="85"/>
      <c r="AR38" s="85"/>
      <c r="AS38" s="85"/>
      <c r="AT38" s="85"/>
      <c r="AU38" s="82" t="s">
        <v>73</v>
      </c>
      <c r="AV38" s="82" t="s">
        <v>74</v>
      </c>
      <c r="AW38" s="82" t="s">
        <v>75</v>
      </c>
    </row>
    <row r="39" spans="17:50" ht="16.5" customHeight="1">
      <c r="Q39" s="20"/>
      <c r="AN39" s="85"/>
      <c r="AO39" s="85"/>
      <c r="AP39" s="85"/>
      <c r="AQ39" s="85"/>
      <c r="AR39" s="85"/>
      <c r="AS39" s="85"/>
      <c r="AT39" s="85"/>
      <c r="AU39" s="85">
        <f>COUNTIF(AK12:AK36,"身体")</f>
        <v>0</v>
      </c>
      <c r="AV39" s="85">
        <f>COUNTIF(AK12:AK36,"知的")</f>
        <v>0</v>
      </c>
      <c r="AW39" s="85">
        <f>COUNTIF(AK12:AK36,"精神")</f>
        <v>0</v>
      </c>
      <c r="AX39" s="18" t="s">
        <v>77</v>
      </c>
    </row>
  </sheetData>
  <sheetProtection password="CC0D" sheet="1"/>
  <protectedRanges>
    <protectedRange sqref="F12:F16 B12:C12 B13:B17 E12:E17 C13:C36" name="範囲1"/>
  </protectedRanges>
  <mergeCells count="45">
    <mergeCell ref="A2:AM2"/>
    <mergeCell ref="A6:C6"/>
    <mergeCell ref="A7:C7"/>
    <mergeCell ref="D7:N7"/>
    <mergeCell ref="A8:C8"/>
    <mergeCell ref="D8:N8"/>
    <mergeCell ref="D6:N6"/>
    <mergeCell ref="P6:AG6"/>
    <mergeCell ref="P7:AG8"/>
    <mergeCell ref="A9:C9"/>
    <mergeCell ref="D9:N9"/>
    <mergeCell ref="A10:A11"/>
    <mergeCell ref="B10:B11"/>
    <mergeCell ref="C10:C11"/>
    <mergeCell ref="AJ10:AJ11"/>
    <mergeCell ref="AK10:AK11"/>
    <mergeCell ref="AL10:AL11"/>
    <mergeCell ref="AM10:AM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D37"/>
    <mergeCell ref="AK38:AM38"/>
  </mergeCells>
  <conditionalFormatting sqref="C15:D15">
    <cfRule type="expression" priority="22" dxfId="0" stopIfTrue="1">
      <formula>$AT$15+0&gt;0</formula>
    </cfRule>
    <cfRule type="expression" priority="26" dxfId="0">
      <formula>AT$15=1</formula>
    </cfRule>
  </conditionalFormatting>
  <conditionalFormatting sqref="C12:D12">
    <cfRule type="expression" priority="25" dxfId="0">
      <formula>$AT$12+0&gt;0</formula>
    </cfRule>
  </conditionalFormatting>
  <conditionalFormatting sqref="C13:D13">
    <cfRule type="expression" priority="24" dxfId="0" stopIfTrue="1">
      <formula>$AT$13+0&gt;0</formula>
    </cfRule>
  </conditionalFormatting>
  <conditionalFormatting sqref="C14:D14">
    <cfRule type="expression" priority="23" dxfId="0" stopIfTrue="1">
      <formula>$AT$14+0&gt;0</formula>
    </cfRule>
  </conditionalFormatting>
  <conditionalFormatting sqref="C16:D16">
    <cfRule type="expression" priority="21" dxfId="0" stopIfTrue="1">
      <formula>$AT$16+0&gt;0</formula>
    </cfRule>
  </conditionalFormatting>
  <conditionalFormatting sqref="C17:D17">
    <cfRule type="expression" priority="20" dxfId="0" stopIfTrue="1">
      <formula>$AT$17+0&gt;0</formula>
    </cfRule>
  </conditionalFormatting>
  <conditionalFormatting sqref="C18:D18">
    <cfRule type="expression" priority="19" dxfId="0" stopIfTrue="1">
      <formula>$AT$18+0&gt;0</formula>
    </cfRule>
  </conditionalFormatting>
  <conditionalFormatting sqref="C19:D19">
    <cfRule type="expression" priority="18" dxfId="0" stopIfTrue="1">
      <formula>$AT$19+0&gt;0</formula>
    </cfRule>
  </conditionalFormatting>
  <conditionalFormatting sqref="C20:D20">
    <cfRule type="expression" priority="17" dxfId="0" stopIfTrue="1">
      <formula>$AT$20+0&gt;0</formula>
    </cfRule>
  </conditionalFormatting>
  <conditionalFormatting sqref="C21:D21">
    <cfRule type="expression" priority="16" dxfId="0" stopIfTrue="1">
      <formula>$AT$21+0&gt;0</formula>
    </cfRule>
  </conditionalFormatting>
  <conditionalFormatting sqref="C22:D22">
    <cfRule type="expression" priority="15" dxfId="0" stopIfTrue="1">
      <formula>$AT$22+0&gt;0</formula>
    </cfRule>
  </conditionalFormatting>
  <conditionalFormatting sqref="C23:D23">
    <cfRule type="expression" priority="14" dxfId="0" stopIfTrue="1">
      <formula>$AT$23+0&gt;0</formula>
    </cfRule>
  </conditionalFormatting>
  <conditionalFormatting sqref="C24:D24">
    <cfRule type="expression" priority="13" dxfId="0" stopIfTrue="1">
      <formula>$AT$24+0&gt;0</formula>
    </cfRule>
  </conditionalFormatting>
  <conditionalFormatting sqref="C25:D25">
    <cfRule type="expression" priority="12" dxfId="0" stopIfTrue="1">
      <formula>$AT$25+0&gt;0</formula>
    </cfRule>
  </conditionalFormatting>
  <conditionalFormatting sqref="C26:D26">
    <cfRule type="expression" priority="11" dxfId="0" stopIfTrue="1">
      <formula>$AT$26+0&gt;0</formula>
    </cfRule>
  </conditionalFormatting>
  <conditionalFormatting sqref="C27:D27">
    <cfRule type="expression" priority="10" dxfId="0" stopIfTrue="1">
      <formula>$AT$27+0&gt;0</formula>
    </cfRule>
  </conditionalFormatting>
  <conditionalFormatting sqref="C28:D28">
    <cfRule type="expression" priority="9" dxfId="0" stopIfTrue="1">
      <formula>$AT$28+0&gt;0</formula>
    </cfRule>
  </conditionalFormatting>
  <conditionalFormatting sqref="C29:D29">
    <cfRule type="expression" priority="8" dxfId="0" stopIfTrue="1">
      <formula>$AT$29+0&gt;0</formula>
    </cfRule>
  </conditionalFormatting>
  <conditionalFormatting sqref="C30:D30">
    <cfRule type="expression" priority="7" dxfId="0" stopIfTrue="1">
      <formula>$AT$30+0&gt;0</formula>
    </cfRule>
  </conditionalFormatting>
  <conditionalFormatting sqref="C31:D31">
    <cfRule type="expression" priority="6" dxfId="0" stopIfTrue="1">
      <formula>$AT$31+0&gt;0</formula>
    </cfRule>
  </conditionalFormatting>
  <conditionalFormatting sqref="C32:D32">
    <cfRule type="expression" priority="5" dxfId="0" stopIfTrue="1">
      <formula>$AT$32+0&gt;0</formula>
    </cfRule>
  </conditionalFormatting>
  <conditionalFormatting sqref="C33:D33">
    <cfRule type="expression" priority="4" dxfId="0" stopIfTrue="1">
      <formula>$AT$33+0&gt;0</formula>
    </cfRule>
  </conditionalFormatting>
  <conditionalFormatting sqref="C34:D34">
    <cfRule type="expression" priority="3" dxfId="0" stopIfTrue="1">
      <formula>$AT$34+0&gt;0</formula>
    </cfRule>
  </conditionalFormatting>
  <conditionalFormatting sqref="C35:D35">
    <cfRule type="expression" priority="2" dxfId="0" stopIfTrue="1">
      <formula>$AT$35+0&gt;0</formula>
    </cfRule>
  </conditionalFormatting>
  <conditionalFormatting sqref="C36:D36">
    <cfRule type="expression" priority="1" dxfId="0" stopIfTrue="1">
      <formula>$AT$36+0&gt;0</formula>
    </cfRule>
  </conditionalFormatting>
  <dataValidations count="2">
    <dataValidation type="list" allowBlank="1" showInputMessage="1" showErrorMessage="1" sqref="E12:AI36">
      <formula1>"○"</formula1>
    </dataValidation>
    <dataValidation type="list" allowBlank="1" showInputMessage="1" showErrorMessage="1" sqref="AK12:AK36">
      <formula1>"身体,知的,精神"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9"/>
  <sheetViews>
    <sheetView view="pageBreakPreview" zoomScale="85" zoomScaleSheetLayoutView="85" zoomScalePageLayoutView="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C12" sqref="C12:D12"/>
    </sheetView>
  </sheetViews>
  <sheetFormatPr defaultColWidth="9.140625" defaultRowHeight="16.5" customHeight="1"/>
  <cols>
    <col min="1" max="1" width="3.57421875" style="18" customWidth="1"/>
    <col min="2" max="3" width="13.421875" style="18" customWidth="1"/>
    <col min="4" max="4" width="3.00390625" style="18" bestFit="1" customWidth="1"/>
    <col min="5" max="35" width="3.140625" style="18" customWidth="1"/>
    <col min="36" max="36" width="7.421875" style="18" bestFit="1" customWidth="1"/>
    <col min="37" max="37" width="8.7109375" style="18" customWidth="1"/>
    <col min="38" max="38" width="9.00390625" style="18" bestFit="1" customWidth="1"/>
    <col min="39" max="39" width="9.00390625" style="18" customWidth="1"/>
    <col min="40" max="40" width="3.00390625" style="18" customWidth="1"/>
    <col min="41" max="45" width="3.28125" style="18" customWidth="1"/>
    <col min="46" max="16384" width="9.00390625" style="18" customWidth="1"/>
  </cols>
  <sheetData>
    <row r="1" ht="11.25" customHeight="1"/>
    <row r="2" spans="1:40" ht="23.2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89"/>
    </row>
    <row r="4" s="19" customFormat="1" ht="16.5" customHeight="1">
      <c r="A4" s="19" t="s">
        <v>2</v>
      </c>
    </row>
    <row r="5" spans="36:49" s="19" customFormat="1" ht="16.5" customHeight="1" thickBot="1">
      <c r="AJ5" s="20" t="s">
        <v>14</v>
      </c>
      <c r="AK5" s="20"/>
      <c r="AO5" s="81"/>
      <c r="AP5" s="81"/>
      <c r="AQ5" s="81"/>
      <c r="AR5" s="81"/>
      <c r="AS5" s="81"/>
      <c r="AT5" s="81"/>
      <c r="AU5" s="81"/>
      <c r="AV5" s="81"/>
      <c r="AW5" s="81"/>
    </row>
    <row r="6" spans="1:49" s="19" customFormat="1" ht="21" customHeight="1">
      <c r="A6" s="139" t="s">
        <v>5</v>
      </c>
      <c r="B6" s="140"/>
      <c r="C6" s="141"/>
      <c r="D6" s="150" t="s">
        <v>84</v>
      </c>
      <c r="E6" s="151"/>
      <c r="F6" s="151"/>
      <c r="G6" s="151"/>
      <c r="H6" s="151"/>
      <c r="I6" s="151"/>
      <c r="J6" s="151"/>
      <c r="K6" s="151"/>
      <c r="L6" s="151"/>
      <c r="M6" s="151"/>
      <c r="N6" s="152"/>
      <c r="P6" s="120" t="s">
        <v>79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  <c r="AI6" s="20" t="s">
        <v>43</v>
      </c>
      <c r="AK6" s="20"/>
      <c r="AO6" s="81"/>
      <c r="AP6" s="81"/>
      <c r="AQ6" s="81"/>
      <c r="AR6" s="81"/>
      <c r="AS6" s="81"/>
      <c r="AT6" s="81"/>
      <c r="AU6" s="86" t="s">
        <v>16</v>
      </c>
      <c r="AV6" s="86" t="s">
        <v>15</v>
      </c>
      <c r="AW6" s="81"/>
    </row>
    <row r="7" spans="1:49" s="19" customFormat="1" ht="21" customHeight="1">
      <c r="A7" s="142" t="s">
        <v>6</v>
      </c>
      <c r="B7" s="143"/>
      <c r="C7" s="144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2"/>
      <c r="P7" s="123" t="s">
        <v>80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5"/>
      <c r="AI7" s="20" t="s">
        <v>44</v>
      </c>
      <c r="AK7" s="20"/>
      <c r="AO7" s="81"/>
      <c r="AP7" s="81"/>
      <c r="AQ7" s="81"/>
      <c r="AR7" s="81"/>
      <c r="AS7" s="81"/>
      <c r="AT7" s="81"/>
      <c r="AU7" s="87" t="s">
        <v>61</v>
      </c>
      <c r="AV7" s="88">
        <v>2000</v>
      </c>
      <c r="AW7" s="81"/>
    </row>
    <row r="8" spans="1:49" s="19" customFormat="1" ht="21" customHeight="1" thickBot="1">
      <c r="A8" s="142" t="s">
        <v>7</v>
      </c>
      <c r="B8" s="143"/>
      <c r="C8" s="14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2"/>
      <c r="P8" s="126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I8" s="20" t="s">
        <v>45</v>
      </c>
      <c r="AK8" s="20"/>
      <c r="AO8" s="81"/>
      <c r="AP8" s="81"/>
      <c r="AQ8" s="81"/>
      <c r="AR8" s="81"/>
      <c r="AS8" s="81"/>
      <c r="AT8" s="81"/>
      <c r="AU8" s="87" t="s">
        <v>62</v>
      </c>
      <c r="AV8" s="88">
        <v>2000</v>
      </c>
      <c r="AW8" s="81"/>
    </row>
    <row r="9" spans="1:49" s="19" customFormat="1" ht="21" customHeight="1" thickBot="1">
      <c r="A9" s="145" t="s">
        <v>8</v>
      </c>
      <c r="B9" s="146"/>
      <c r="C9" s="147"/>
      <c r="D9" s="163" t="s">
        <v>71</v>
      </c>
      <c r="E9" s="164"/>
      <c r="F9" s="164"/>
      <c r="G9" s="164"/>
      <c r="H9" s="164"/>
      <c r="I9" s="164"/>
      <c r="J9" s="164"/>
      <c r="K9" s="164"/>
      <c r="L9" s="164"/>
      <c r="M9" s="164"/>
      <c r="N9" s="165"/>
      <c r="AJ9" s="20"/>
      <c r="AK9" s="20"/>
      <c r="AO9" s="81"/>
      <c r="AP9" s="81"/>
      <c r="AQ9" s="81"/>
      <c r="AR9" s="81"/>
      <c r="AS9" s="81"/>
      <c r="AT9" s="81"/>
      <c r="AU9" s="87" t="s">
        <v>63</v>
      </c>
      <c r="AV9" s="88">
        <v>2000</v>
      </c>
      <c r="AW9" s="81"/>
    </row>
    <row r="10" spans="1:49" s="30" customFormat="1" ht="16.5" customHeight="1">
      <c r="A10" s="133"/>
      <c r="B10" s="135" t="s">
        <v>0</v>
      </c>
      <c r="C10" s="137" t="s">
        <v>1</v>
      </c>
      <c r="D10" s="74" t="s">
        <v>3</v>
      </c>
      <c r="E10" s="25">
        <v>1</v>
      </c>
      <c r="F10" s="26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7">
        <v>9</v>
      </c>
      <c r="N10" s="27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153" t="s">
        <v>10</v>
      </c>
      <c r="AK10" s="137" t="s">
        <v>11</v>
      </c>
      <c r="AL10" s="137" t="s">
        <v>13</v>
      </c>
      <c r="AM10" s="155" t="s">
        <v>12</v>
      </c>
      <c r="AN10" s="94"/>
      <c r="AO10" s="80"/>
      <c r="AP10" s="80"/>
      <c r="AQ10" s="80"/>
      <c r="AR10" s="80"/>
      <c r="AS10" s="80"/>
      <c r="AT10" s="80"/>
      <c r="AU10" s="81"/>
      <c r="AV10" s="81"/>
      <c r="AW10" s="80"/>
    </row>
    <row r="11" spans="1:49" s="30" customFormat="1" ht="16.5" customHeight="1" thickBot="1">
      <c r="A11" s="134"/>
      <c r="B11" s="136"/>
      <c r="C11" s="138"/>
      <c r="D11" s="75" t="s">
        <v>4</v>
      </c>
      <c r="E11" s="33" t="s">
        <v>58</v>
      </c>
      <c r="F11" s="102" t="s">
        <v>59</v>
      </c>
      <c r="G11" s="102" t="s">
        <v>60</v>
      </c>
      <c r="H11" s="102" t="s">
        <v>55</v>
      </c>
      <c r="I11" s="102" t="s">
        <v>56</v>
      </c>
      <c r="J11" s="32" t="s">
        <v>57</v>
      </c>
      <c r="K11" s="33" t="s">
        <v>3</v>
      </c>
      <c r="L11" s="33" t="s">
        <v>58</v>
      </c>
      <c r="M11" s="102" t="s">
        <v>59</v>
      </c>
      <c r="N11" s="102" t="s">
        <v>60</v>
      </c>
      <c r="O11" s="102" t="s">
        <v>55</v>
      </c>
      <c r="P11" s="102" t="s">
        <v>56</v>
      </c>
      <c r="Q11" s="32" t="s">
        <v>57</v>
      </c>
      <c r="R11" s="33" t="s">
        <v>3</v>
      </c>
      <c r="S11" s="102" t="s">
        <v>58</v>
      </c>
      <c r="T11" s="102" t="s">
        <v>59</v>
      </c>
      <c r="U11" s="102" t="s">
        <v>60</v>
      </c>
      <c r="V11" s="102" t="s">
        <v>55</v>
      </c>
      <c r="W11" s="102" t="s">
        <v>56</v>
      </c>
      <c r="X11" s="32" t="s">
        <v>57</v>
      </c>
      <c r="Y11" s="33" t="s">
        <v>3</v>
      </c>
      <c r="Z11" s="102" t="s">
        <v>58</v>
      </c>
      <c r="AA11" s="102" t="s">
        <v>59</v>
      </c>
      <c r="AB11" s="102" t="s">
        <v>60</v>
      </c>
      <c r="AC11" s="102" t="s">
        <v>55</v>
      </c>
      <c r="AD11" s="102" t="s">
        <v>56</v>
      </c>
      <c r="AE11" s="32" t="s">
        <v>57</v>
      </c>
      <c r="AF11" s="33" t="s">
        <v>3</v>
      </c>
      <c r="AG11" s="102" t="s">
        <v>58</v>
      </c>
      <c r="AH11" s="102" t="s">
        <v>59</v>
      </c>
      <c r="AI11" s="102" t="s">
        <v>60</v>
      </c>
      <c r="AJ11" s="154"/>
      <c r="AK11" s="138"/>
      <c r="AL11" s="138"/>
      <c r="AM11" s="166"/>
      <c r="AN11" s="82">
        <v>1</v>
      </c>
      <c r="AO11" s="82">
        <v>2</v>
      </c>
      <c r="AP11" s="82">
        <v>3</v>
      </c>
      <c r="AQ11" s="82">
        <v>4</v>
      </c>
      <c r="AR11" s="82">
        <v>5</v>
      </c>
      <c r="AS11" s="82">
        <v>6</v>
      </c>
      <c r="AT11" s="80"/>
      <c r="AU11" s="82" t="s">
        <v>73</v>
      </c>
      <c r="AV11" s="82" t="s">
        <v>74</v>
      </c>
      <c r="AW11" s="82" t="s">
        <v>75</v>
      </c>
    </row>
    <row r="12" spans="1:49" s="41" customFormat="1" ht="17.25" customHeight="1">
      <c r="A12" s="35">
        <v>1</v>
      </c>
      <c r="B12" s="35"/>
      <c r="C12" s="148"/>
      <c r="D12" s="149"/>
      <c r="E12" s="106"/>
      <c r="F12" s="7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110"/>
      <c r="AG12" s="110"/>
      <c r="AH12" s="110"/>
      <c r="AI12" s="110"/>
      <c r="AJ12" s="50">
        <f>COUNTIF(E12:AI12,"○")</f>
        <v>0</v>
      </c>
      <c r="AK12" s="39"/>
      <c r="AL12" s="40">
        <v>2000</v>
      </c>
      <c r="AM12" s="51">
        <f>IF(AL12="","",AJ12*AL12)</f>
        <v>0</v>
      </c>
      <c r="AN12" s="49">
        <f>COUNTIF(E12:J12,"○")</f>
        <v>0</v>
      </c>
      <c r="AO12" s="49">
        <f>COUNTIF(K12:Q12,"○")</f>
        <v>0</v>
      </c>
      <c r="AP12" s="49">
        <f>COUNTIF(R12:X12,"○")</f>
        <v>0</v>
      </c>
      <c r="AQ12" s="49">
        <f>COUNTIF(Y12:AE12,"○")</f>
        <v>0</v>
      </c>
      <c r="AR12" s="49">
        <f>COUNTIF(AF12:AI12,"○")</f>
        <v>0</v>
      </c>
      <c r="AS12" s="49"/>
      <c r="AT12" s="83" t="str">
        <f aca="true" t="shared" si="0" ref="AT12:AT36">IF(AN12&gt;3,"1",IF(AO12&gt;3,"1",IF(AP12&gt;3,"1",IF(AQ12&gt;3,"1",IF(AR12&gt;3,"1",IF(AS12&gt;3,"1","0"))))))</f>
        <v>0</v>
      </c>
      <c r="AU12" s="84">
        <f>IF(AK12="身体",$AJ$12,$AO$10)</f>
        <v>0</v>
      </c>
      <c r="AV12" s="84">
        <f>IF(AK12="知的",$AJ$12,$AO$10)</f>
        <v>0</v>
      </c>
      <c r="AW12" s="84">
        <f>IF(AK12="精神",$AJ$12,$AO$10)</f>
        <v>0</v>
      </c>
    </row>
    <row r="13" spans="1:49" s="41" customFormat="1" ht="17.25" customHeight="1">
      <c r="A13" s="42">
        <v>2</v>
      </c>
      <c r="B13" s="42"/>
      <c r="C13" s="130"/>
      <c r="D13" s="131"/>
      <c r="E13" s="106"/>
      <c r="F13" s="100"/>
      <c r="G13" s="72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8"/>
      <c r="X13" s="38"/>
      <c r="Y13" s="38"/>
      <c r="Z13" s="38"/>
      <c r="AA13" s="38"/>
      <c r="AB13" s="36"/>
      <c r="AC13" s="36"/>
      <c r="AD13" s="36"/>
      <c r="AE13" s="36"/>
      <c r="AF13" s="110"/>
      <c r="AG13" s="113"/>
      <c r="AH13" s="113"/>
      <c r="AI13" s="113"/>
      <c r="AJ13" s="50">
        <f>COUNTIF(E13:AI13,"○")</f>
        <v>0</v>
      </c>
      <c r="AK13" s="39"/>
      <c r="AL13" s="40">
        <v>2000</v>
      </c>
      <c r="AM13" s="51">
        <f>IF(AL13="","",AJ13*AL13)</f>
        <v>0</v>
      </c>
      <c r="AN13" s="49">
        <f aca="true" t="shared" si="1" ref="AN13:AN36">COUNTIF(E13:J13,"○")</f>
        <v>0</v>
      </c>
      <c r="AO13" s="49">
        <f aca="true" t="shared" si="2" ref="AO13:AO36">COUNTIF(K13:Q13,"○")</f>
        <v>0</v>
      </c>
      <c r="AP13" s="49">
        <f aca="true" t="shared" si="3" ref="AP13:AP36">COUNTIF(R13:X13,"○")</f>
        <v>0</v>
      </c>
      <c r="AQ13" s="49">
        <f aca="true" t="shared" si="4" ref="AQ13:AQ36">COUNTIF(Y13:AE13,"○")</f>
        <v>0</v>
      </c>
      <c r="AR13" s="49">
        <f aca="true" t="shared" si="5" ref="AR13:AR36">COUNTIF(AF13:AI13,"○")</f>
        <v>0</v>
      </c>
      <c r="AS13" s="49"/>
      <c r="AT13" s="83" t="str">
        <f t="shared" si="0"/>
        <v>0</v>
      </c>
      <c r="AU13" s="84">
        <f>IF(AK13="身体",$AJ$13,$AO$10)</f>
        <v>0</v>
      </c>
      <c r="AV13" s="84">
        <f>IF(AK13="知的",$AJ$13,$AO$10)</f>
        <v>0</v>
      </c>
      <c r="AW13" s="84">
        <f>IF(AK13="精神",$AJ$13,$AO$10)</f>
        <v>0</v>
      </c>
    </row>
    <row r="14" spans="1:49" s="41" customFormat="1" ht="17.25" customHeight="1">
      <c r="A14" s="42">
        <v>3</v>
      </c>
      <c r="B14" s="42"/>
      <c r="C14" s="130"/>
      <c r="D14" s="131"/>
      <c r="E14" s="10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8"/>
      <c r="Z14" s="38"/>
      <c r="AA14" s="38"/>
      <c r="AB14" s="38"/>
      <c r="AC14" s="38"/>
      <c r="AD14" s="38"/>
      <c r="AE14" s="38"/>
      <c r="AF14" s="110"/>
      <c r="AG14" s="110"/>
      <c r="AH14" s="110"/>
      <c r="AI14" s="112"/>
      <c r="AJ14" s="50">
        <f aca="true" t="shared" si="6" ref="AJ14:AJ36">COUNTIF(E14:AI14,"○")</f>
        <v>0</v>
      </c>
      <c r="AK14" s="39"/>
      <c r="AL14" s="40">
        <v>2000</v>
      </c>
      <c r="AM14" s="51">
        <f aca="true" t="shared" si="7" ref="AM14:AM36">IF(AL14="","",AJ14*AL14)</f>
        <v>0</v>
      </c>
      <c r="AN14" s="49">
        <f t="shared" si="1"/>
        <v>0</v>
      </c>
      <c r="AO14" s="49">
        <f t="shared" si="2"/>
        <v>0</v>
      </c>
      <c r="AP14" s="49">
        <f t="shared" si="3"/>
        <v>0</v>
      </c>
      <c r="AQ14" s="49">
        <f t="shared" si="4"/>
        <v>0</v>
      </c>
      <c r="AR14" s="49">
        <f t="shared" si="5"/>
        <v>0</v>
      </c>
      <c r="AS14" s="49"/>
      <c r="AT14" s="83" t="str">
        <f t="shared" si="0"/>
        <v>0</v>
      </c>
      <c r="AU14" s="84">
        <f>IF(AK14="身体",$AJ$14,$AO$10)</f>
        <v>0</v>
      </c>
      <c r="AV14" s="84">
        <f>IF(AK14="知的",$AJ$14,$AO$10)</f>
        <v>0</v>
      </c>
      <c r="AW14" s="84">
        <f>IF(AK14="精神",$AJ$14,$AO$10)</f>
        <v>0</v>
      </c>
    </row>
    <row r="15" spans="1:49" s="41" customFormat="1" ht="17.25" customHeight="1">
      <c r="A15" s="42">
        <v>4</v>
      </c>
      <c r="B15" s="42"/>
      <c r="C15" s="130"/>
      <c r="D15" s="131"/>
      <c r="E15" s="106"/>
      <c r="F15" s="100"/>
      <c r="G15" s="100"/>
      <c r="H15" s="37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110"/>
      <c r="AG15" s="110"/>
      <c r="AH15" s="110"/>
      <c r="AI15" s="112"/>
      <c r="AJ15" s="50">
        <f t="shared" si="6"/>
        <v>0</v>
      </c>
      <c r="AK15" s="39"/>
      <c r="AL15" s="40">
        <v>2000</v>
      </c>
      <c r="AM15" s="51">
        <f t="shared" si="7"/>
        <v>0</v>
      </c>
      <c r="AN15" s="49">
        <f t="shared" si="1"/>
        <v>0</v>
      </c>
      <c r="AO15" s="49">
        <f t="shared" si="2"/>
        <v>0</v>
      </c>
      <c r="AP15" s="49">
        <f t="shared" si="3"/>
        <v>0</v>
      </c>
      <c r="AQ15" s="49">
        <f t="shared" si="4"/>
        <v>0</v>
      </c>
      <c r="AR15" s="49">
        <f t="shared" si="5"/>
        <v>0</v>
      </c>
      <c r="AS15" s="49"/>
      <c r="AT15" s="83" t="str">
        <f t="shared" si="0"/>
        <v>0</v>
      </c>
      <c r="AU15" s="84">
        <f>IF(AK15="身体",$AJ$15,$AO$10)</f>
        <v>0</v>
      </c>
      <c r="AV15" s="84">
        <f>IF(AK15="知的",$AJ$15,$AO$10)</f>
        <v>0</v>
      </c>
      <c r="AW15" s="84">
        <f>IF(AK15="精神",$AJ$15,$AO$10)</f>
        <v>0</v>
      </c>
    </row>
    <row r="16" spans="1:49" s="41" customFormat="1" ht="17.25" customHeight="1">
      <c r="A16" s="42">
        <v>5</v>
      </c>
      <c r="B16" s="42"/>
      <c r="C16" s="130"/>
      <c r="D16" s="131"/>
      <c r="E16" s="106"/>
      <c r="F16" s="100"/>
      <c r="G16" s="100"/>
      <c r="H16" s="37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6"/>
      <c r="AC16" s="36"/>
      <c r="AD16" s="36"/>
      <c r="AE16" s="36"/>
      <c r="AF16" s="110"/>
      <c r="AG16" s="110"/>
      <c r="AH16" s="110"/>
      <c r="AI16" s="112"/>
      <c r="AJ16" s="50">
        <f t="shared" si="6"/>
        <v>0</v>
      </c>
      <c r="AK16" s="39"/>
      <c r="AL16" s="40">
        <v>2000</v>
      </c>
      <c r="AM16" s="51">
        <f t="shared" si="7"/>
        <v>0</v>
      </c>
      <c r="AN16" s="49">
        <f t="shared" si="1"/>
        <v>0</v>
      </c>
      <c r="AO16" s="49">
        <f t="shared" si="2"/>
        <v>0</v>
      </c>
      <c r="AP16" s="49">
        <f t="shared" si="3"/>
        <v>0</v>
      </c>
      <c r="AQ16" s="49">
        <f t="shared" si="4"/>
        <v>0</v>
      </c>
      <c r="AR16" s="49">
        <f t="shared" si="5"/>
        <v>0</v>
      </c>
      <c r="AS16" s="49"/>
      <c r="AT16" s="83" t="str">
        <f t="shared" si="0"/>
        <v>0</v>
      </c>
      <c r="AU16" s="84">
        <f>IF(AK16="身体",$AJ$16,$AO$10)</f>
        <v>0</v>
      </c>
      <c r="AV16" s="84">
        <f>IF(AK16="知的",$AJ$16,$AO$10)</f>
        <v>0</v>
      </c>
      <c r="AW16" s="84">
        <f>IF(AK16="精神",$AJ$16,$AO$10)</f>
        <v>0</v>
      </c>
    </row>
    <row r="17" spans="1:49" s="41" customFormat="1" ht="17.25" customHeight="1">
      <c r="A17" s="42">
        <v>6</v>
      </c>
      <c r="B17" s="42"/>
      <c r="C17" s="130"/>
      <c r="D17" s="131"/>
      <c r="E17" s="106"/>
      <c r="F17" s="100"/>
      <c r="G17" s="100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6"/>
      <c r="W17" s="36"/>
      <c r="X17" s="36"/>
      <c r="Y17" s="36"/>
      <c r="Z17" s="38"/>
      <c r="AA17" s="38"/>
      <c r="AB17" s="38"/>
      <c r="AC17" s="38"/>
      <c r="AD17" s="38"/>
      <c r="AE17" s="38"/>
      <c r="AF17" s="110"/>
      <c r="AG17" s="110"/>
      <c r="AH17" s="110"/>
      <c r="AI17" s="112"/>
      <c r="AJ17" s="50">
        <f t="shared" si="6"/>
        <v>0</v>
      </c>
      <c r="AK17" s="39"/>
      <c r="AL17" s="40">
        <v>2000</v>
      </c>
      <c r="AM17" s="51">
        <f t="shared" si="7"/>
        <v>0</v>
      </c>
      <c r="AN17" s="49">
        <f t="shared" si="1"/>
        <v>0</v>
      </c>
      <c r="AO17" s="49">
        <f t="shared" si="2"/>
        <v>0</v>
      </c>
      <c r="AP17" s="49">
        <f t="shared" si="3"/>
        <v>0</v>
      </c>
      <c r="AQ17" s="49">
        <f t="shared" si="4"/>
        <v>0</v>
      </c>
      <c r="AR17" s="49">
        <f t="shared" si="5"/>
        <v>0</v>
      </c>
      <c r="AS17" s="49"/>
      <c r="AT17" s="83" t="str">
        <f t="shared" si="0"/>
        <v>0</v>
      </c>
      <c r="AU17" s="84">
        <f>IF(AK17="身体",$AJ$17,$AO$10)</f>
        <v>0</v>
      </c>
      <c r="AV17" s="84">
        <f>IF(AK17="知的",$AJ$17,$AO$10)</f>
        <v>0</v>
      </c>
      <c r="AW17" s="84">
        <f>IF(AK17="精神",$AJ$17,$AO$10)</f>
        <v>0</v>
      </c>
    </row>
    <row r="18" spans="1:49" s="41" customFormat="1" ht="17.25" customHeight="1">
      <c r="A18" s="42">
        <v>7</v>
      </c>
      <c r="B18" s="42"/>
      <c r="C18" s="130"/>
      <c r="D18" s="131"/>
      <c r="E18" s="106"/>
      <c r="F18" s="100"/>
      <c r="G18" s="100"/>
      <c r="H18" s="37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6"/>
      <c r="AF18" s="113"/>
      <c r="AG18" s="113"/>
      <c r="AH18" s="113"/>
      <c r="AI18" s="112"/>
      <c r="AJ18" s="50">
        <f t="shared" si="6"/>
        <v>0</v>
      </c>
      <c r="AK18" s="39"/>
      <c r="AL18" s="40">
        <v>2000</v>
      </c>
      <c r="AM18" s="51">
        <f t="shared" si="7"/>
        <v>0</v>
      </c>
      <c r="AN18" s="49">
        <f t="shared" si="1"/>
        <v>0</v>
      </c>
      <c r="AO18" s="49">
        <f t="shared" si="2"/>
        <v>0</v>
      </c>
      <c r="AP18" s="49">
        <f t="shared" si="3"/>
        <v>0</v>
      </c>
      <c r="AQ18" s="49">
        <f t="shared" si="4"/>
        <v>0</v>
      </c>
      <c r="AR18" s="49">
        <f t="shared" si="5"/>
        <v>0</v>
      </c>
      <c r="AS18" s="49"/>
      <c r="AT18" s="83" t="str">
        <f t="shared" si="0"/>
        <v>0</v>
      </c>
      <c r="AU18" s="84">
        <f>IF(AK18="身体",$AJ$18,$AO$10)</f>
        <v>0</v>
      </c>
      <c r="AV18" s="84">
        <f>IF(AK18="知的",$AJ$18,$AO$10)</f>
        <v>0</v>
      </c>
      <c r="AW18" s="84">
        <f>IF(AK18="精神",$AJ$18,$AO$10)</f>
        <v>0</v>
      </c>
    </row>
    <row r="19" spans="1:49" s="41" customFormat="1" ht="17.25" customHeight="1">
      <c r="A19" s="42">
        <v>8</v>
      </c>
      <c r="B19" s="42"/>
      <c r="C19" s="130"/>
      <c r="D19" s="131"/>
      <c r="E19" s="106"/>
      <c r="F19" s="100"/>
      <c r="G19" s="100"/>
      <c r="H19" s="37"/>
      <c r="I19" s="3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6"/>
      <c r="AC19" s="36"/>
      <c r="AD19" s="36"/>
      <c r="AE19" s="36"/>
      <c r="AF19" s="110"/>
      <c r="AG19" s="110"/>
      <c r="AH19" s="110"/>
      <c r="AI19" s="112"/>
      <c r="AJ19" s="50">
        <f t="shared" si="6"/>
        <v>0</v>
      </c>
      <c r="AK19" s="39"/>
      <c r="AL19" s="40">
        <v>2000</v>
      </c>
      <c r="AM19" s="51">
        <f t="shared" si="7"/>
        <v>0</v>
      </c>
      <c r="AN19" s="49">
        <f t="shared" si="1"/>
        <v>0</v>
      </c>
      <c r="AO19" s="49">
        <f t="shared" si="2"/>
        <v>0</v>
      </c>
      <c r="AP19" s="49">
        <f t="shared" si="3"/>
        <v>0</v>
      </c>
      <c r="AQ19" s="49">
        <f t="shared" si="4"/>
        <v>0</v>
      </c>
      <c r="AR19" s="49">
        <f t="shared" si="5"/>
        <v>0</v>
      </c>
      <c r="AS19" s="49"/>
      <c r="AT19" s="83" t="str">
        <f t="shared" si="0"/>
        <v>0</v>
      </c>
      <c r="AU19" s="84">
        <f>IF(AK19="身体",$AJ$19,$AO$10)</f>
        <v>0</v>
      </c>
      <c r="AV19" s="84">
        <f>IF(AK19="知的",$AJ$19,$AO$10)</f>
        <v>0</v>
      </c>
      <c r="AW19" s="84">
        <f>IF(AK19="精神",$AJ$19,$AO$10)</f>
        <v>0</v>
      </c>
    </row>
    <row r="20" spans="1:49" s="41" customFormat="1" ht="17.25" customHeight="1">
      <c r="A20" s="42">
        <v>9</v>
      </c>
      <c r="B20" s="42"/>
      <c r="C20" s="130"/>
      <c r="D20" s="131"/>
      <c r="E20" s="106"/>
      <c r="F20" s="100"/>
      <c r="G20" s="100"/>
      <c r="H20" s="37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110"/>
      <c r="AG20" s="110"/>
      <c r="AH20" s="110"/>
      <c r="AI20" s="112"/>
      <c r="AJ20" s="50">
        <f t="shared" si="6"/>
        <v>0</v>
      </c>
      <c r="AK20" s="39"/>
      <c r="AL20" s="40">
        <v>2000</v>
      </c>
      <c r="AM20" s="51">
        <f t="shared" si="7"/>
        <v>0</v>
      </c>
      <c r="AN20" s="49">
        <f t="shared" si="1"/>
        <v>0</v>
      </c>
      <c r="AO20" s="49">
        <f t="shared" si="2"/>
        <v>0</v>
      </c>
      <c r="AP20" s="49">
        <f t="shared" si="3"/>
        <v>0</v>
      </c>
      <c r="AQ20" s="49">
        <f t="shared" si="4"/>
        <v>0</v>
      </c>
      <c r="AR20" s="49">
        <f t="shared" si="5"/>
        <v>0</v>
      </c>
      <c r="AS20" s="49"/>
      <c r="AT20" s="83" t="str">
        <f t="shared" si="0"/>
        <v>0</v>
      </c>
      <c r="AU20" s="84">
        <f>IF(AK20="身体",$AJ$20,$AO$10)</f>
        <v>0</v>
      </c>
      <c r="AV20" s="84">
        <f>IF(AK20="知的",$AJ$20,$AO$10)</f>
        <v>0</v>
      </c>
      <c r="AW20" s="84">
        <f>IF(AK20="精神",$AJ$20,$AO$10)</f>
        <v>0</v>
      </c>
    </row>
    <row r="21" spans="1:49" s="41" customFormat="1" ht="17.25" customHeight="1">
      <c r="A21" s="42">
        <v>10</v>
      </c>
      <c r="B21" s="42"/>
      <c r="C21" s="130"/>
      <c r="D21" s="131"/>
      <c r="E21" s="106"/>
      <c r="F21" s="10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110"/>
      <c r="AG21" s="110"/>
      <c r="AH21" s="110"/>
      <c r="AI21" s="112"/>
      <c r="AJ21" s="50">
        <f t="shared" si="6"/>
        <v>0</v>
      </c>
      <c r="AK21" s="39"/>
      <c r="AL21" s="40">
        <v>2000</v>
      </c>
      <c r="AM21" s="51">
        <f t="shared" si="7"/>
        <v>0</v>
      </c>
      <c r="AN21" s="49">
        <f t="shared" si="1"/>
        <v>0</v>
      </c>
      <c r="AO21" s="49">
        <f t="shared" si="2"/>
        <v>0</v>
      </c>
      <c r="AP21" s="49">
        <f t="shared" si="3"/>
        <v>0</v>
      </c>
      <c r="AQ21" s="49">
        <f t="shared" si="4"/>
        <v>0</v>
      </c>
      <c r="AR21" s="49">
        <f t="shared" si="5"/>
        <v>0</v>
      </c>
      <c r="AS21" s="49"/>
      <c r="AT21" s="83" t="str">
        <f t="shared" si="0"/>
        <v>0</v>
      </c>
      <c r="AU21" s="84">
        <f>IF(AK21="身体",$AJ$21,$AO$10)</f>
        <v>0</v>
      </c>
      <c r="AV21" s="84">
        <f>IF(AK21="知的",$AJ$21,$AO$10)</f>
        <v>0</v>
      </c>
      <c r="AW21" s="84">
        <f>IF(AK21="精神",$AJ$21,$AO$10)</f>
        <v>0</v>
      </c>
    </row>
    <row r="22" spans="1:49" s="41" customFormat="1" ht="17.25" customHeight="1">
      <c r="A22" s="42">
        <v>11</v>
      </c>
      <c r="B22" s="42"/>
      <c r="C22" s="130"/>
      <c r="D22" s="131"/>
      <c r="E22" s="106"/>
      <c r="F22" s="100"/>
      <c r="G22" s="100"/>
      <c r="H22" s="37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110"/>
      <c r="AG22" s="110"/>
      <c r="AH22" s="110"/>
      <c r="AI22" s="112"/>
      <c r="AJ22" s="50">
        <f t="shared" si="6"/>
        <v>0</v>
      </c>
      <c r="AK22" s="39"/>
      <c r="AL22" s="40">
        <v>2000</v>
      </c>
      <c r="AM22" s="51">
        <f t="shared" si="7"/>
        <v>0</v>
      </c>
      <c r="AN22" s="49">
        <f t="shared" si="1"/>
        <v>0</v>
      </c>
      <c r="AO22" s="49">
        <f t="shared" si="2"/>
        <v>0</v>
      </c>
      <c r="AP22" s="49">
        <f t="shared" si="3"/>
        <v>0</v>
      </c>
      <c r="AQ22" s="49">
        <f t="shared" si="4"/>
        <v>0</v>
      </c>
      <c r="AR22" s="49">
        <f t="shared" si="5"/>
        <v>0</v>
      </c>
      <c r="AS22" s="49"/>
      <c r="AT22" s="83" t="str">
        <f t="shared" si="0"/>
        <v>0</v>
      </c>
      <c r="AU22" s="84">
        <f>IF(AK22="身体",$AJ$22,$AO$10)</f>
        <v>0</v>
      </c>
      <c r="AV22" s="84">
        <f>IF(AK22="知的",$AJ$22,$AO$10)</f>
        <v>0</v>
      </c>
      <c r="AW22" s="84">
        <f>IF(AK22="精神",$AJ$22,$AO$10)</f>
        <v>0</v>
      </c>
    </row>
    <row r="23" spans="1:49" s="41" customFormat="1" ht="17.25" customHeight="1">
      <c r="A23" s="42">
        <v>12</v>
      </c>
      <c r="B23" s="42"/>
      <c r="C23" s="130"/>
      <c r="D23" s="131"/>
      <c r="E23" s="106"/>
      <c r="F23" s="100"/>
      <c r="G23" s="100"/>
      <c r="H23" s="37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/>
      <c r="Z23" s="38"/>
      <c r="AA23" s="38"/>
      <c r="AB23" s="38"/>
      <c r="AC23" s="38"/>
      <c r="AD23" s="38"/>
      <c r="AE23" s="38"/>
      <c r="AF23" s="110"/>
      <c r="AG23" s="110"/>
      <c r="AH23" s="110"/>
      <c r="AI23" s="112"/>
      <c r="AJ23" s="50">
        <f t="shared" si="6"/>
        <v>0</v>
      </c>
      <c r="AK23" s="39"/>
      <c r="AL23" s="40">
        <v>2000</v>
      </c>
      <c r="AM23" s="51">
        <f t="shared" si="7"/>
        <v>0</v>
      </c>
      <c r="AN23" s="49">
        <f t="shared" si="1"/>
        <v>0</v>
      </c>
      <c r="AO23" s="49">
        <f t="shared" si="2"/>
        <v>0</v>
      </c>
      <c r="AP23" s="49">
        <f t="shared" si="3"/>
        <v>0</v>
      </c>
      <c r="AQ23" s="49">
        <f t="shared" si="4"/>
        <v>0</v>
      </c>
      <c r="AR23" s="49">
        <f t="shared" si="5"/>
        <v>0</v>
      </c>
      <c r="AS23" s="49"/>
      <c r="AT23" s="83" t="str">
        <f t="shared" si="0"/>
        <v>0</v>
      </c>
      <c r="AU23" s="84">
        <f>IF(AK23="身体",$AJ$23,$AO$10)</f>
        <v>0</v>
      </c>
      <c r="AV23" s="84">
        <f>IF(AK23="知的",$AJ$23,$AO$10)</f>
        <v>0</v>
      </c>
      <c r="AW23" s="84">
        <f>IF(AK23="精神",$AJ$23,$AO$10)</f>
        <v>0</v>
      </c>
    </row>
    <row r="24" spans="1:49" s="41" customFormat="1" ht="17.25" customHeight="1">
      <c r="A24" s="42">
        <v>13</v>
      </c>
      <c r="B24" s="42"/>
      <c r="C24" s="130"/>
      <c r="D24" s="131"/>
      <c r="E24" s="106"/>
      <c r="F24" s="100"/>
      <c r="G24" s="100"/>
      <c r="H24" s="37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8"/>
      <c r="V24" s="38"/>
      <c r="W24" s="38"/>
      <c r="X24" s="38"/>
      <c r="Y24" s="38"/>
      <c r="Z24" s="38"/>
      <c r="AA24" s="38"/>
      <c r="AB24" s="36"/>
      <c r="AC24" s="36"/>
      <c r="AD24" s="36"/>
      <c r="AE24" s="36"/>
      <c r="AF24" s="110"/>
      <c r="AG24" s="110"/>
      <c r="AH24" s="110"/>
      <c r="AI24" s="112"/>
      <c r="AJ24" s="50">
        <f t="shared" si="6"/>
        <v>0</v>
      </c>
      <c r="AK24" s="39"/>
      <c r="AL24" s="40">
        <v>2000</v>
      </c>
      <c r="AM24" s="51">
        <f t="shared" si="7"/>
        <v>0</v>
      </c>
      <c r="AN24" s="49">
        <f t="shared" si="1"/>
        <v>0</v>
      </c>
      <c r="AO24" s="49">
        <f t="shared" si="2"/>
        <v>0</v>
      </c>
      <c r="AP24" s="49">
        <f t="shared" si="3"/>
        <v>0</v>
      </c>
      <c r="AQ24" s="49">
        <f t="shared" si="4"/>
        <v>0</v>
      </c>
      <c r="AR24" s="49">
        <f t="shared" si="5"/>
        <v>0</v>
      </c>
      <c r="AS24" s="49"/>
      <c r="AT24" s="83" t="str">
        <f t="shared" si="0"/>
        <v>0</v>
      </c>
      <c r="AU24" s="84">
        <f>IF(AK24="身体",$AJ$24,$AO$10)</f>
        <v>0</v>
      </c>
      <c r="AV24" s="84">
        <f>IF(AK24="知的",$AJ$24,$AO$10)</f>
        <v>0</v>
      </c>
      <c r="AW24" s="84">
        <f>IF(AK24="精神",$AJ$24,$AO$10)</f>
        <v>0</v>
      </c>
    </row>
    <row r="25" spans="1:49" s="41" customFormat="1" ht="17.25" customHeight="1">
      <c r="A25" s="42">
        <v>14</v>
      </c>
      <c r="B25" s="42"/>
      <c r="C25" s="130"/>
      <c r="D25" s="131"/>
      <c r="E25" s="106"/>
      <c r="F25" s="100"/>
      <c r="G25" s="100"/>
      <c r="H25" s="37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8"/>
      <c r="AC25" s="38"/>
      <c r="AD25" s="38"/>
      <c r="AE25" s="38"/>
      <c r="AF25" s="110"/>
      <c r="AG25" s="110"/>
      <c r="AH25" s="110"/>
      <c r="AI25" s="112"/>
      <c r="AJ25" s="50">
        <f t="shared" si="6"/>
        <v>0</v>
      </c>
      <c r="AK25" s="39"/>
      <c r="AL25" s="40">
        <v>2000</v>
      </c>
      <c r="AM25" s="51">
        <f t="shared" si="7"/>
        <v>0</v>
      </c>
      <c r="AN25" s="49">
        <f t="shared" si="1"/>
        <v>0</v>
      </c>
      <c r="AO25" s="49">
        <f t="shared" si="2"/>
        <v>0</v>
      </c>
      <c r="AP25" s="49">
        <f t="shared" si="3"/>
        <v>0</v>
      </c>
      <c r="AQ25" s="49">
        <f t="shared" si="4"/>
        <v>0</v>
      </c>
      <c r="AR25" s="49">
        <f t="shared" si="5"/>
        <v>0</v>
      </c>
      <c r="AS25" s="49"/>
      <c r="AT25" s="83" t="str">
        <f t="shared" si="0"/>
        <v>0</v>
      </c>
      <c r="AU25" s="84">
        <f>IF(AK25="身体",$AJ$25,$AO$10)</f>
        <v>0</v>
      </c>
      <c r="AV25" s="84">
        <f>IF(AK25="知的",$AJ$25,$AO$10)</f>
        <v>0</v>
      </c>
      <c r="AW25" s="84">
        <f>IF(AK25="精神",$AJ$25,$AO$10)</f>
        <v>0</v>
      </c>
    </row>
    <row r="26" spans="1:49" s="41" customFormat="1" ht="17.25" customHeight="1">
      <c r="A26" s="42">
        <v>15</v>
      </c>
      <c r="B26" s="42"/>
      <c r="C26" s="130"/>
      <c r="D26" s="131"/>
      <c r="E26" s="106"/>
      <c r="F26" s="100"/>
      <c r="G26" s="100"/>
      <c r="H26" s="37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110"/>
      <c r="AG26" s="110"/>
      <c r="AH26" s="110"/>
      <c r="AI26" s="112"/>
      <c r="AJ26" s="50">
        <f t="shared" si="6"/>
        <v>0</v>
      </c>
      <c r="AK26" s="39"/>
      <c r="AL26" s="40">
        <v>2000</v>
      </c>
      <c r="AM26" s="51">
        <f t="shared" si="7"/>
        <v>0</v>
      </c>
      <c r="AN26" s="49">
        <f t="shared" si="1"/>
        <v>0</v>
      </c>
      <c r="AO26" s="49">
        <f t="shared" si="2"/>
        <v>0</v>
      </c>
      <c r="AP26" s="49">
        <f t="shared" si="3"/>
        <v>0</v>
      </c>
      <c r="AQ26" s="49">
        <f t="shared" si="4"/>
        <v>0</v>
      </c>
      <c r="AR26" s="49">
        <f t="shared" si="5"/>
        <v>0</v>
      </c>
      <c r="AS26" s="49"/>
      <c r="AT26" s="83" t="str">
        <f t="shared" si="0"/>
        <v>0</v>
      </c>
      <c r="AU26" s="84">
        <f>IF(AK26="身体",$AJ$26,$AO$10)</f>
        <v>0</v>
      </c>
      <c r="AV26" s="84">
        <f>IF(AK26="知的",$AJ$26,$AO$10)</f>
        <v>0</v>
      </c>
      <c r="AW26" s="84">
        <f>IF(AK26="精神",$AJ$26,$AO$10)</f>
        <v>0</v>
      </c>
    </row>
    <row r="27" spans="1:49" s="41" customFormat="1" ht="17.25" customHeight="1">
      <c r="A27" s="42">
        <v>16</v>
      </c>
      <c r="B27" s="42"/>
      <c r="C27" s="130"/>
      <c r="D27" s="131"/>
      <c r="E27" s="106"/>
      <c r="F27" s="100"/>
      <c r="G27" s="100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6"/>
      <c r="AB27" s="36"/>
      <c r="AC27" s="36"/>
      <c r="AD27" s="36"/>
      <c r="AE27" s="36"/>
      <c r="AF27" s="110"/>
      <c r="AG27" s="110"/>
      <c r="AH27" s="110"/>
      <c r="AI27" s="112"/>
      <c r="AJ27" s="50">
        <f t="shared" si="6"/>
        <v>0</v>
      </c>
      <c r="AK27" s="39"/>
      <c r="AL27" s="40">
        <v>2000</v>
      </c>
      <c r="AM27" s="51">
        <f t="shared" si="7"/>
        <v>0</v>
      </c>
      <c r="AN27" s="49">
        <f t="shared" si="1"/>
        <v>0</v>
      </c>
      <c r="AO27" s="49">
        <f t="shared" si="2"/>
        <v>0</v>
      </c>
      <c r="AP27" s="49">
        <f t="shared" si="3"/>
        <v>0</v>
      </c>
      <c r="AQ27" s="49">
        <f t="shared" si="4"/>
        <v>0</v>
      </c>
      <c r="AR27" s="49">
        <f t="shared" si="5"/>
        <v>0</v>
      </c>
      <c r="AS27" s="49"/>
      <c r="AT27" s="83" t="str">
        <f t="shared" si="0"/>
        <v>0</v>
      </c>
      <c r="AU27" s="84">
        <f>IF(AK27="身体",$AJ$27,$AO$10)</f>
        <v>0</v>
      </c>
      <c r="AV27" s="84">
        <f>IF(AK27="知的",$AJ$27,$AO$10)</f>
        <v>0</v>
      </c>
      <c r="AW27" s="84">
        <f>IF(AK27="精神",$AJ$27,$AO$10)</f>
        <v>0</v>
      </c>
    </row>
    <row r="28" spans="1:49" s="41" customFormat="1" ht="17.25" customHeight="1">
      <c r="A28" s="42">
        <v>17</v>
      </c>
      <c r="B28" s="42"/>
      <c r="C28" s="130"/>
      <c r="D28" s="131"/>
      <c r="E28" s="106"/>
      <c r="F28" s="100"/>
      <c r="G28" s="100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6"/>
      <c r="AC28" s="36"/>
      <c r="AD28" s="36"/>
      <c r="AE28" s="36"/>
      <c r="AF28" s="110"/>
      <c r="AG28" s="110"/>
      <c r="AH28" s="110"/>
      <c r="AI28" s="112"/>
      <c r="AJ28" s="50">
        <f t="shared" si="6"/>
        <v>0</v>
      </c>
      <c r="AK28" s="39"/>
      <c r="AL28" s="40">
        <v>2000</v>
      </c>
      <c r="AM28" s="51">
        <f t="shared" si="7"/>
        <v>0</v>
      </c>
      <c r="AN28" s="49">
        <f t="shared" si="1"/>
        <v>0</v>
      </c>
      <c r="AO28" s="49">
        <f t="shared" si="2"/>
        <v>0</v>
      </c>
      <c r="AP28" s="49">
        <f t="shared" si="3"/>
        <v>0</v>
      </c>
      <c r="AQ28" s="49">
        <f t="shared" si="4"/>
        <v>0</v>
      </c>
      <c r="AR28" s="49">
        <f t="shared" si="5"/>
        <v>0</v>
      </c>
      <c r="AS28" s="49"/>
      <c r="AT28" s="83" t="str">
        <f t="shared" si="0"/>
        <v>0</v>
      </c>
      <c r="AU28" s="84">
        <f>IF(AK28="身体",$AJ$28,$AO$10)</f>
        <v>0</v>
      </c>
      <c r="AV28" s="84">
        <f>IF(AK28="知的",$AJ$28,$AO$10)</f>
        <v>0</v>
      </c>
      <c r="AW28" s="84">
        <f>IF(AK28="精神",$AJ$28,$AO$10)</f>
        <v>0</v>
      </c>
    </row>
    <row r="29" spans="1:49" s="41" customFormat="1" ht="17.25" customHeight="1">
      <c r="A29" s="42">
        <v>18</v>
      </c>
      <c r="B29" s="42"/>
      <c r="C29" s="130"/>
      <c r="D29" s="131"/>
      <c r="E29" s="106"/>
      <c r="F29" s="100"/>
      <c r="G29" s="100"/>
      <c r="H29" s="37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110"/>
      <c r="AG29" s="110"/>
      <c r="AH29" s="110"/>
      <c r="AI29" s="112"/>
      <c r="AJ29" s="50">
        <f t="shared" si="6"/>
        <v>0</v>
      </c>
      <c r="AK29" s="39"/>
      <c r="AL29" s="40">
        <v>2000</v>
      </c>
      <c r="AM29" s="51">
        <f t="shared" si="7"/>
        <v>0</v>
      </c>
      <c r="AN29" s="49">
        <f t="shared" si="1"/>
        <v>0</v>
      </c>
      <c r="AO29" s="49">
        <f t="shared" si="2"/>
        <v>0</v>
      </c>
      <c r="AP29" s="49">
        <f t="shared" si="3"/>
        <v>0</v>
      </c>
      <c r="AQ29" s="49">
        <f t="shared" si="4"/>
        <v>0</v>
      </c>
      <c r="AR29" s="49">
        <f t="shared" si="5"/>
        <v>0</v>
      </c>
      <c r="AS29" s="49"/>
      <c r="AT29" s="83" t="str">
        <f t="shared" si="0"/>
        <v>0</v>
      </c>
      <c r="AU29" s="84">
        <f>IF(AK29="身体",$AJ$29,$AO$10)</f>
        <v>0</v>
      </c>
      <c r="AV29" s="84">
        <f>IF(AK29="知的",$AJ$29,$AO$10)</f>
        <v>0</v>
      </c>
      <c r="AW29" s="84">
        <f>IF(AK29="精神",$AJ$29,$AO$10)</f>
        <v>0</v>
      </c>
    </row>
    <row r="30" spans="1:49" s="41" customFormat="1" ht="17.25" customHeight="1">
      <c r="A30" s="42">
        <v>19</v>
      </c>
      <c r="B30" s="42"/>
      <c r="C30" s="130"/>
      <c r="D30" s="131"/>
      <c r="E30" s="106"/>
      <c r="F30" s="100"/>
      <c r="G30" s="100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110"/>
      <c r="AG30" s="110"/>
      <c r="AH30" s="110"/>
      <c r="AI30" s="112"/>
      <c r="AJ30" s="50">
        <f t="shared" si="6"/>
        <v>0</v>
      </c>
      <c r="AK30" s="39"/>
      <c r="AL30" s="40">
        <v>2000</v>
      </c>
      <c r="AM30" s="51">
        <f t="shared" si="7"/>
        <v>0</v>
      </c>
      <c r="AN30" s="49">
        <f t="shared" si="1"/>
        <v>0</v>
      </c>
      <c r="AO30" s="49">
        <f t="shared" si="2"/>
        <v>0</v>
      </c>
      <c r="AP30" s="49">
        <f t="shared" si="3"/>
        <v>0</v>
      </c>
      <c r="AQ30" s="49">
        <f t="shared" si="4"/>
        <v>0</v>
      </c>
      <c r="AR30" s="49">
        <f t="shared" si="5"/>
        <v>0</v>
      </c>
      <c r="AS30" s="49"/>
      <c r="AT30" s="83" t="str">
        <f t="shared" si="0"/>
        <v>0</v>
      </c>
      <c r="AU30" s="84">
        <f>IF(AK30="身体",$AJ$30,$AO$10)</f>
        <v>0</v>
      </c>
      <c r="AV30" s="84">
        <f>IF(AK30="知的",$AJ$30,$AO$10)</f>
        <v>0</v>
      </c>
      <c r="AW30" s="84">
        <f>IF(AK30="精神",$AJ$30,$AO$10)</f>
        <v>0</v>
      </c>
    </row>
    <row r="31" spans="1:49" s="41" customFormat="1" ht="17.25" customHeight="1">
      <c r="A31" s="42">
        <v>20</v>
      </c>
      <c r="B31" s="42"/>
      <c r="C31" s="130"/>
      <c r="D31" s="131"/>
      <c r="E31" s="106"/>
      <c r="F31" s="100"/>
      <c r="G31" s="100"/>
      <c r="H31" s="37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6"/>
      <c r="AD31" s="36"/>
      <c r="AE31" s="36"/>
      <c r="AF31" s="113"/>
      <c r="AG31" s="110"/>
      <c r="AH31" s="110"/>
      <c r="AI31" s="112"/>
      <c r="AJ31" s="50">
        <f t="shared" si="6"/>
        <v>0</v>
      </c>
      <c r="AK31" s="39"/>
      <c r="AL31" s="40">
        <v>2000</v>
      </c>
      <c r="AM31" s="51">
        <f t="shared" si="7"/>
        <v>0</v>
      </c>
      <c r="AN31" s="49">
        <f t="shared" si="1"/>
        <v>0</v>
      </c>
      <c r="AO31" s="49">
        <f t="shared" si="2"/>
        <v>0</v>
      </c>
      <c r="AP31" s="49">
        <f t="shared" si="3"/>
        <v>0</v>
      </c>
      <c r="AQ31" s="49">
        <f t="shared" si="4"/>
        <v>0</v>
      </c>
      <c r="AR31" s="49">
        <f t="shared" si="5"/>
        <v>0</v>
      </c>
      <c r="AS31" s="49"/>
      <c r="AT31" s="83" t="str">
        <f t="shared" si="0"/>
        <v>0</v>
      </c>
      <c r="AU31" s="84">
        <f>IF(AK31="身体",$AJ$31,$AO$10)</f>
        <v>0</v>
      </c>
      <c r="AV31" s="84">
        <f>IF(AK31="知的",$AJ$31,$AO$10)</f>
        <v>0</v>
      </c>
      <c r="AW31" s="84">
        <f>IF(AK31="精神",$AJ$31,$AO$10)</f>
        <v>0</v>
      </c>
    </row>
    <row r="32" spans="1:49" s="41" customFormat="1" ht="17.25" customHeight="1">
      <c r="A32" s="42">
        <v>21</v>
      </c>
      <c r="B32" s="42"/>
      <c r="C32" s="130"/>
      <c r="D32" s="131"/>
      <c r="E32" s="106"/>
      <c r="F32" s="100"/>
      <c r="G32" s="100"/>
      <c r="H32" s="37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10"/>
      <c r="AG32" s="110"/>
      <c r="AH32" s="110"/>
      <c r="AI32" s="112"/>
      <c r="AJ32" s="50">
        <f t="shared" si="6"/>
        <v>0</v>
      </c>
      <c r="AK32" s="39"/>
      <c r="AL32" s="40">
        <v>2000</v>
      </c>
      <c r="AM32" s="51">
        <f t="shared" si="7"/>
        <v>0</v>
      </c>
      <c r="AN32" s="49">
        <f t="shared" si="1"/>
        <v>0</v>
      </c>
      <c r="AO32" s="49">
        <f t="shared" si="2"/>
        <v>0</v>
      </c>
      <c r="AP32" s="49">
        <f t="shared" si="3"/>
        <v>0</v>
      </c>
      <c r="AQ32" s="49">
        <f t="shared" si="4"/>
        <v>0</v>
      </c>
      <c r="AR32" s="49">
        <f t="shared" si="5"/>
        <v>0</v>
      </c>
      <c r="AS32" s="49"/>
      <c r="AT32" s="83" t="str">
        <f t="shared" si="0"/>
        <v>0</v>
      </c>
      <c r="AU32" s="84">
        <f>IF(AK32="身体",$AJ$32,$AO$10)</f>
        <v>0</v>
      </c>
      <c r="AV32" s="84">
        <f>IF(AK32="知的",$AJ$32,$AO$10)</f>
        <v>0</v>
      </c>
      <c r="AW32" s="84">
        <f>IF(AK32="精神",$AJ$32,$AO$10)</f>
        <v>0</v>
      </c>
    </row>
    <row r="33" spans="1:49" s="41" customFormat="1" ht="17.25" customHeight="1">
      <c r="A33" s="42">
        <v>22</v>
      </c>
      <c r="B33" s="42"/>
      <c r="C33" s="130"/>
      <c r="D33" s="131"/>
      <c r="E33" s="106"/>
      <c r="F33" s="100"/>
      <c r="G33" s="100"/>
      <c r="H33" s="37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6"/>
      <c r="X33" s="36"/>
      <c r="Y33" s="36"/>
      <c r="Z33" s="36"/>
      <c r="AA33" s="38"/>
      <c r="AB33" s="38"/>
      <c r="AC33" s="38"/>
      <c r="AD33" s="38"/>
      <c r="AE33" s="38"/>
      <c r="AF33" s="110"/>
      <c r="AG33" s="110"/>
      <c r="AH33" s="110"/>
      <c r="AI33" s="112"/>
      <c r="AJ33" s="50">
        <f t="shared" si="6"/>
        <v>0</v>
      </c>
      <c r="AK33" s="39"/>
      <c r="AL33" s="40">
        <v>2000</v>
      </c>
      <c r="AM33" s="51">
        <f t="shared" si="7"/>
        <v>0</v>
      </c>
      <c r="AN33" s="49">
        <f t="shared" si="1"/>
        <v>0</v>
      </c>
      <c r="AO33" s="49">
        <f t="shared" si="2"/>
        <v>0</v>
      </c>
      <c r="AP33" s="49">
        <f t="shared" si="3"/>
        <v>0</v>
      </c>
      <c r="AQ33" s="49">
        <f t="shared" si="4"/>
        <v>0</v>
      </c>
      <c r="AR33" s="49">
        <f t="shared" si="5"/>
        <v>0</v>
      </c>
      <c r="AS33" s="49"/>
      <c r="AT33" s="83" t="str">
        <f t="shared" si="0"/>
        <v>0</v>
      </c>
      <c r="AU33" s="84">
        <f>IF(AK33="身体",$AJ$33,$AO$10)</f>
        <v>0</v>
      </c>
      <c r="AV33" s="84">
        <f>IF(AK33="知的",$AJ$33,$AO$10)</f>
        <v>0</v>
      </c>
      <c r="AW33" s="84">
        <f>IF(AK33="精神",$AJ$33,$AO$10)</f>
        <v>0</v>
      </c>
    </row>
    <row r="34" spans="1:49" s="41" customFormat="1" ht="17.25" customHeight="1">
      <c r="A34" s="42">
        <v>23</v>
      </c>
      <c r="B34" s="42"/>
      <c r="C34" s="130"/>
      <c r="D34" s="131"/>
      <c r="E34" s="106"/>
      <c r="F34" s="100"/>
      <c r="G34" s="100"/>
      <c r="H34" s="37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6"/>
      <c r="W34" s="36"/>
      <c r="X34" s="36"/>
      <c r="Y34" s="36"/>
      <c r="Z34" s="38"/>
      <c r="AA34" s="38"/>
      <c r="AB34" s="38"/>
      <c r="AC34" s="38"/>
      <c r="AD34" s="38"/>
      <c r="AE34" s="38"/>
      <c r="AF34" s="110"/>
      <c r="AG34" s="110"/>
      <c r="AH34" s="110"/>
      <c r="AI34" s="112"/>
      <c r="AJ34" s="50">
        <f t="shared" si="6"/>
        <v>0</v>
      </c>
      <c r="AK34" s="39"/>
      <c r="AL34" s="40">
        <v>2000</v>
      </c>
      <c r="AM34" s="51">
        <f t="shared" si="7"/>
        <v>0</v>
      </c>
      <c r="AN34" s="49">
        <f t="shared" si="1"/>
        <v>0</v>
      </c>
      <c r="AO34" s="49">
        <f t="shared" si="2"/>
        <v>0</v>
      </c>
      <c r="AP34" s="49">
        <f t="shared" si="3"/>
        <v>0</v>
      </c>
      <c r="AQ34" s="49">
        <f t="shared" si="4"/>
        <v>0</v>
      </c>
      <c r="AR34" s="49">
        <f t="shared" si="5"/>
        <v>0</v>
      </c>
      <c r="AS34" s="49"/>
      <c r="AT34" s="83" t="str">
        <f t="shared" si="0"/>
        <v>0</v>
      </c>
      <c r="AU34" s="84">
        <f>IF(AK34="身体",$AJ$34,$AO$10)</f>
        <v>0</v>
      </c>
      <c r="AV34" s="84">
        <f>IF(AK34="知的",$AJ$34,$AO$10)</f>
        <v>0</v>
      </c>
      <c r="AW34" s="84">
        <f>IF(AK34="精神",$AJ$34,$AO$10)</f>
        <v>0</v>
      </c>
    </row>
    <row r="35" spans="1:49" s="41" customFormat="1" ht="17.25" customHeight="1">
      <c r="A35" s="42">
        <v>24</v>
      </c>
      <c r="B35" s="42"/>
      <c r="C35" s="130"/>
      <c r="D35" s="131"/>
      <c r="E35" s="106"/>
      <c r="F35" s="100"/>
      <c r="G35" s="100"/>
      <c r="H35" s="37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8"/>
      <c r="V35" s="38"/>
      <c r="W35" s="38"/>
      <c r="X35" s="38"/>
      <c r="Y35" s="38"/>
      <c r="Z35" s="38"/>
      <c r="AA35" s="38"/>
      <c r="AB35" s="38"/>
      <c r="AC35" s="36"/>
      <c r="AD35" s="36"/>
      <c r="AE35" s="36"/>
      <c r="AF35" s="113"/>
      <c r="AG35" s="110"/>
      <c r="AH35" s="110"/>
      <c r="AI35" s="112"/>
      <c r="AJ35" s="50">
        <f t="shared" si="6"/>
        <v>0</v>
      </c>
      <c r="AK35" s="39"/>
      <c r="AL35" s="40">
        <v>2000</v>
      </c>
      <c r="AM35" s="51">
        <f t="shared" si="7"/>
        <v>0</v>
      </c>
      <c r="AN35" s="49">
        <f t="shared" si="1"/>
        <v>0</v>
      </c>
      <c r="AO35" s="49">
        <f t="shared" si="2"/>
        <v>0</v>
      </c>
      <c r="AP35" s="49">
        <f t="shared" si="3"/>
        <v>0</v>
      </c>
      <c r="AQ35" s="49">
        <f t="shared" si="4"/>
        <v>0</v>
      </c>
      <c r="AR35" s="49">
        <f t="shared" si="5"/>
        <v>0</v>
      </c>
      <c r="AS35" s="49"/>
      <c r="AT35" s="83" t="str">
        <f t="shared" si="0"/>
        <v>0</v>
      </c>
      <c r="AU35" s="84">
        <f>IF(AK35="身体",$AJ$35,$AO$10)</f>
        <v>0</v>
      </c>
      <c r="AV35" s="84">
        <f>IF(AK35="知的",$AJ$35,$AO$10)</f>
        <v>0</v>
      </c>
      <c r="AW35" s="84">
        <f>IF(AK35="精神",$AJ$35,$AO$10)</f>
        <v>0</v>
      </c>
    </row>
    <row r="36" spans="1:49" s="41" customFormat="1" ht="17.25" customHeight="1">
      <c r="A36" s="42">
        <v>25</v>
      </c>
      <c r="B36" s="42"/>
      <c r="C36" s="130"/>
      <c r="D36" s="131"/>
      <c r="E36" s="106"/>
      <c r="F36" s="100"/>
      <c r="G36" s="100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/>
      <c r="V36" s="36"/>
      <c r="W36" s="36"/>
      <c r="X36" s="36"/>
      <c r="Y36" s="38"/>
      <c r="Z36" s="38"/>
      <c r="AA36" s="38"/>
      <c r="AB36" s="38"/>
      <c r="AC36" s="38"/>
      <c r="AD36" s="38"/>
      <c r="AE36" s="38"/>
      <c r="AF36" s="110"/>
      <c r="AG36" s="110"/>
      <c r="AH36" s="110"/>
      <c r="AI36" s="112"/>
      <c r="AJ36" s="50">
        <f t="shared" si="6"/>
        <v>0</v>
      </c>
      <c r="AK36" s="39"/>
      <c r="AL36" s="40">
        <v>2000</v>
      </c>
      <c r="AM36" s="51">
        <f t="shared" si="7"/>
        <v>0</v>
      </c>
      <c r="AN36" s="49">
        <f t="shared" si="1"/>
        <v>0</v>
      </c>
      <c r="AO36" s="49">
        <f t="shared" si="2"/>
        <v>0</v>
      </c>
      <c r="AP36" s="49">
        <f t="shared" si="3"/>
        <v>0</v>
      </c>
      <c r="AQ36" s="49">
        <f t="shared" si="4"/>
        <v>0</v>
      </c>
      <c r="AR36" s="49">
        <f t="shared" si="5"/>
        <v>0</v>
      </c>
      <c r="AS36" s="49"/>
      <c r="AT36" s="83" t="str">
        <f t="shared" si="0"/>
        <v>0</v>
      </c>
      <c r="AU36" s="84">
        <f>IF(AK36="身体",$AJ$36,$AO$10)</f>
        <v>0</v>
      </c>
      <c r="AV36" s="84">
        <f>IF(AK36="知的",$AJ$36,$AO$10)</f>
        <v>0</v>
      </c>
      <c r="AW36" s="84">
        <f>IF(AK36="精神",$AJ$36,$AO$10)</f>
        <v>0</v>
      </c>
    </row>
    <row r="37" spans="1:50" ht="20.25" customHeight="1">
      <c r="A37" s="157" t="s">
        <v>9</v>
      </c>
      <c r="B37" s="158"/>
      <c r="C37" s="158"/>
      <c r="D37" s="159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8"/>
      <c r="AM37" s="52">
        <f>SUM(AM12:AM36)</f>
        <v>0</v>
      </c>
      <c r="AN37" s="95"/>
      <c r="AO37" s="85"/>
      <c r="AP37" s="85"/>
      <c r="AQ37" s="85"/>
      <c r="AR37" s="85"/>
      <c r="AS37" s="85"/>
      <c r="AT37" s="85"/>
      <c r="AU37" s="85">
        <f>SUM(AU12:AU36)</f>
        <v>0</v>
      </c>
      <c r="AV37" s="85">
        <f>SUM(AV12:AV36)</f>
        <v>0</v>
      </c>
      <c r="AW37" s="85">
        <f>SUM(AW12:AW36)</f>
        <v>0</v>
      </c>
      <c r="AX37" s="18" t="s">
        <v>76</v>
      </c>
    </row>
    <row r="38" spans="37:49" ht="16.5" customHeight="1">
      <c r="AK38" s="129" t="s">
        <v>26</v>
      </c>
      <c r="AL38" s="129"/>
      <c r="AM38" s="129"/>
      <c r="AN38" s="96"/>
      <c r="AO38" s="85"/>
      <c r="AP38" s="85"/>
      <c r="AQ38" s="85"/>
      <c r="AR38" s="85"/>
      <c r="AS38" s="85"/>
      <c r="AT38" s="85"/>
      <c r="AU38" s="82" t="s">
        <v>73</v>
      </c>
      <c r="AV38" s="82" t="s">
        <v>74</v>
      </c>
      <c r="AW38" s="82" t="s">
        <v>75</v>
      </c>
    </row>
    <row r="39" spans="17:50" ht="16.5" customHeight="1">
      <c r="Q39" s="20"/>
      <c r="AO39" s="85"/>
      <c r="AP39" s="85"/>
      <c r="AQ39" s="85"/>
      <c r="AR39" s="85"/>
      <c r="AS39" s="85"/>
      <c r="AT39" s="85"/>
      <c r="AU39" s="85">
        <f>COUNTIF(AK12:AK36,"身体")</f>
        <v>0</v>
      </c>
      <c r="AV39" s="85">
        <f>COUNTIF(AK12:AK36,"知的")</f>
        <v>0</v>
      </c>
      <c r="AW39" s="85">
        <f>COUNTIF(AK12:AK36,"精神")</f>
        <v>0</v>
      </c>
      <c r="AX39" s="18" t="s">
        <v>77</v>
      </c>
    </row>
  </sheetData>
  <sheetProtection password="CC0D" sheet="1"/>
  <protectedRanges>
    <protectedRange sqref="F12:F13 B12:C12 B13:B17 C13:C36 E12:E17 F15:F16" name="範囲1"/>
  </protectedRanges>
  <mergeCells count="45">
    <mergeCell ref="A2:AM2"/>
    <mergeCell ref="A6:C6"/>
    <mergeCell ref="A7:C7"/>
    <mergeCell ref="D7:N7"/>
    <mergeCell ref="A8:C8"/>
    <mergeCell ref="D8:N8"/>
    <mergeCell ref="D6:N6"/>
    <mergeCell ref="P6:AG6"/>
    <mergeCell ref="P7:AG8"/>
    <mergeCell ref="A9:C9"/>
    <mergeCell ref="D9:N9"/>
    <mergeCell ref="A10:A11"/>
    <mergeCell ref="B10:B11"/>
    <mergeCell ref="C10:C11"/>
    <mergeCell ref="AJ10:AJ11"/>
    <mergeCell ref="AK10:AK11"/>
    <mergeCell ref="AL10:AL11"/>
    <mergeCell ref="AM10:AM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D37"/>
    <mergeCell ref="AK38:AM38"/>
  </mergeCells>
  <conditionalFormatting sqref="C15:D15">
    <cfRule type="expression" priority="22" dxfId="0" stopIfTrue="1">
      <formula>$AT$15+0&gt;0</formula>
    </cfRule>
    <cfRule type="expression" priority="26" dxfId="0">
      <formula>AT$15=1</formula>
    </cfRule>
  </conditionalFormatting>
  <conditionalFormatting sqref="C12:D12">
    <cfRule type="expression" priority="25" dxfId="0">
      <formula>$AT$12+0&gt;0</formula>
    </cfRule>
  </conditionalFormatting>
  <conditionalFormatting sqref="C13:D13">
    <cfRule type="expression" priority="24" dxfId="0" stopIfTrue="1">
      <formula>$AT$13+0&gt;0</formula>
    </cfRule>
  </conditionalFormatting>
  <conditionalFormatting sqref="C14:D14">
    <cfRule type="expression" priority="23" dxfId="0" stopIfTrue="1">
      <formula>$AT$14+0&gt;0</formula>
    </cfRule>
  </conditionalFormatting>
  <conditionalFormatting sqref="C16:D16">
    <cfRule type="expression" priority="21" dxfId="0" stopIfTrue="1">
      <formula>$AT$16+0&gt;0</formula>
    </cfRule>
  </conditionalFormatting>
  <conditionalFormatting sqref="C17:D17">
    <cfRule type="expression" priority="20" dxfId="0" stopIfTrue="1">
      <formula>$AT$17+0&gt;0</formula>
    </cfRule>
  </conditionalFormatting>
  <conditionalFormatting sqref="C18:D18">
    <cfRule type="expression" priority="19" dxfId="0" stopIfTrue="1">
      <formula>$AT$18+0&gt;0</formula>
    </cfRule>
  </conditionalFormatting>
  <conditionalFormatting sqref="C19:D19">
    <cfRule type="expression" priority="18" dxfId="0" stopIfTrue="1">
      <formula>$AT$19+0&gt;0</formula>
    </cfRule>
  </conditionalFormatting>
  <conditionalFormatting sqref="C20:D20">
    <cfRule type="expression" priority="17" dxfId="0" stopIfTrue="1">
      <formula>$AT$20+0&gt;0</formula>
    </cfRule>
  </conditionalFormatting>
  <conditionalFormatting sqref="C21:D21">
    <cfRule type="expression" priority="16" dxfId="0" stopIfTrue="1">
      <formula>$AT$21+0&gt;0</formula>
    </cfRule>
  </conditionalFormatting>
  <conditionalFormatting sqref="C22:D22">
    <cfRule type="expression" priority="15" dxfId="0" stopIfTrue="1">
      <formula>$AT$22+0&gt;0</formula>
    </cfRule>
  </conditionalFormatting>
  <conditionalFormatting sqref="C23:D23">
    <cfRule type="expression" priority="14" dxfId="0" stopIfTrue="1">
      <formula>$AT$23+0&gt;0</formula>
    </cfRule>
  </conditionalFormatting>
  <conditionalFormatting sqref="C24:D24">
    <cfRule type="expression" priority="13" dxfId="0" stopIfTrue="1">
      <formula>$AT$24+0&gt;0</formula>
    </cfRule>
  </conditionalFormatting>
  <conditionalFormatting sqref="C25:D25">
    <cfRule type="expression" priority="12" dxfId="0" stopIfTrue="1">
      <formula>$AT$25+0&gt;0</formula>
    </cfRule>
  </conditionalFormatting>
  <conditionalFormatting sqref="C26:D26">
    <cfRule type="expression" priority="11" dxfId="0" stopIfTrue="1">
      <formula>$AT$26+0&gt;0</formula>
    </cfRule>
  </conditionalFormatting>
  <conditionalFormatting sqref="C27:D27">
    <cfRule type="expression" priority="10" dxfId="0" stopIfTrue="1">
      <formula>$AT$27+0&gt;0</formula>
    </cfRule>
  </conditionalFormatting>
  <conditionalFormatting sqref="C28:D28">
    <cfRule type="expression" priority="9" dxfId="0" stopIfTrue="1">
      <formula>$AT$28+0&gt;0</formula>
    </cfRule>
  </conditionalFormatting>
  <conditionalFormatting sqref="C29:D29">
    <cfRule type="expression" priority="8" dxfId="0" stopIfTrue="1">
      <formula>$AT$29+0&gt;0</formula>
    </cfRule>
  </conditionalFormatting>
  <conditionalFormatting sqref="C30:D30">
    <cfRule type="expression" priority="7" dxfId="0" stopIfTrue="1">
      <formula>$AT$30+0&gt;0</formula>
    </cfRule>
  </conditionalFormatting>
  <conditionalFormatting sqref="C31:D31">
    <cfRule type="expression" priority="6" dxfId="0" stopIfTrue="1">
      <formula>$AT$31+0&gt;0</formula>
    </cfRule>
  </conditionalFormatting>
  <conditionalFormatting sqref="C32:D32">
    <cfRule type="expression" priority="5" dxfId="0" stopIfTrue="1">
      <formula>$AT$32+0&gt;0</formula>
    </cfRule>
  </conditionalFormatting>
  <conditionalFormatting sqref="C33:D33">
    <cfRule type="expression" priority="4" dxfId="0" stopIfTrue="1">
      <formula>$AT$33+0&gt;0</formula>
    </cfRule>
  </conditionalFormatting>
  <conditionalFormatting sqref="C34:D34">
    <cfRule type="expression" priority="3" dxfId="0" stopIfTrue="1">
      <formula>$AT$34+0&gt;0</formula>
    </cfRule>
  </conditionalFormatting>
  <conditionalFormatting sqref="C35:D35">
    <cfRule type="expression" priority="2" dxfId="0" stopIfTrue="1">
      <formula>$AT$35+0&gt;0</formula>
    </cfRule>
  </conditionalFormatting>
  <conditionalFormatting sqref="C36:D36">
    <cfRule type="expression" priority="1" dxfId="0" stopIfTrue="1">
      <formula>$AT$36+0&gt;0</formula>
    </cfRule>
  </conditionalFormatting>
  <dataValidations count="2">
    <dataValidation type="list" allowBlank="1" showInputMessage="1" showErrorMessage="1" sqref="AK12:AK36">
      <formula1>"身体,知的,精神"</formula1>
    </dataValidation>
    <dataValidation type="list" allowBlank="1" showInputMessage="1" showErrorMessage="1" sqref="E12:AI36">
      <formula1>"○"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0"/>
  <sheetViews>
    <sheetView view="pageBreakPreview" zoomScale="85" zoomScaleSheetLayoutView="85" zoomScalePageLayoutView="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C12" sqref="C12:D12"/>
    </sheetView>
  </sheetViews>
  <sheetFormatPr defaultColWidth="9.140625" defaultRowHeight="16.5" customHeight="1"/>
  <cols>
    <col min="1" max="1" width="3.57421875" style="18" customWidth="1"/>
    <col min="2" max="3" width="13.421875" style="18" customWidth="1"/>
    <col min="4" max="4" width="3.00390625" style="18" bestFit="1" customWidth="1"/>
    <col min="5" max="35" width="3.140625" style="18" customWidth="1"/>
    <col min="36" max="36" width="7.421875" style="18" bestFit="1" customWidth="1"/>
    <col min="37" max="37" width="8.7109375" style="18" customWidth="1"/>
    <col min="38" max="38" width="9.00390625" style="18" bestFit="1" customWidth="1"/>
    <col min="39" max="39" width="9.00390625" style="18" customWidth="1"/>
    <col min="40" max="45" width="3.28125" style="18" customWidth="1"/>
    <col min="46" max="16384" width="9.00390625" style="18" customWidth="1"/>
  </cols>
  <sheetData>
    <row r="1" ht="11.25" customHeight="1"/>
    <row r="2" spans="1:39" ht="23.2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4" s="19" customFormat="1" ht="16.5" customHeight="1">
      <c r="A4" s="19" t="s">
        <v>2</v>
      </c>
    </row>
    <row r="5" spans="36:49" s="19" customFormat="1" ht="16.5" customHeight="1" thickBot="1">
      <c r="AJ5" s="20" t="s">
        <v>14</v>
      </c>
      <c r="AK5" s="20"/>
      <c r="AN5" s="81"/>
      <c r="AO5" s="81"/>
      <c r="AP5" s="81"/>
      <c r="AQ5" s="81"/>
      <c r="AR5" s="81"/>
      <c r="AS5" s="81"/>
      <c r="AT5" s="81"/>
      <c r="AU5" s="81"/>
      <c r="AV5" s="81"/>
      <c r="AW5" s="81"/>
    </row>
    <row r="6" spans="1:49" s="19" customFormat="1" ht="21" customHeight="1">
      <c r="A6" s="139" t="s">
        <v>5</v>
      </c>
      <c r="B6" s="140"/>
      <c r="C6" s="141"/>
      <c r="D6" s="150" t="s">
        <v>85</v>
      </c>
      <c r="E6" s="151"/>
      <c r="F6" s="151"/>
      <c r="G6" s="151"/>
      <c r="H6" s="151"/>
      <c r="I6" s="151"/>
      <c r="J6" s="151"/>
      <c r="K6" s="151"/>
      <c r="L6" s="151"/>
      <c r="M6" s="151"/>
      <c r="N6" s="152"/>
      <c r="P6" s="120" t="s">
        <v>79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  <c r="AI6" s="20" t="s">
        <v>43</v>
      </c>
      <c r="AK6" s="20"/>
      <c r="AN6" s="81"/>
      <c r="AO6" s="81"/>
      <c r="AP6" s="81"/>
      <c r="AQ6" s="81"/>
      <c r="AR6" s="81"/>
      <c r="AS6" s="81"/>
      <c r="AT6" s="81"/>
      <c r="AU6" s="86" t="s">
        <v>16</v>
      </c>
      <c r="AV6" s="86" t="s">
        <v>15</v>
      </c>
      <c r="AW6" s="81"/>
    </row>
    <row r="7" spans="1:49" s="19" customFormat="1" ht="21" customHeight="1">
      <c r="A7" s="142" t="s">
        <v>6</v>
      </c>
      <c r="B7" s="143"/>
      <c r="C7" s="144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2"/>
      <c r="P7" s="123" t="s">
        <v>80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5"/>
      <c r="AI7" s="20" t="s">
        <v>44</v>
      </c>
      <c r="AK7" s="20"/>
      <c r="AN7" s="81"/>
      <c r="AO7" s="81"/>
      <c r="AP7" s="81"/>
      <c r="AQ7" s="81"/>
      <c r="AR7" s="81"/>
      <c r="AS7" s="81"/>
      <c r="AT7" s="81"/>
      <c r="AU7" s="87" t="s">
        <v>61</v>
      </c>
      <c r="AV7" s="88">
        <v>2000</v>
      </c>
      <c r="AW7" s="81"/>
    </row>
    <row r="8" spans="1:49" s="19" customFormat="1" ht="21" customHeight="1" thickBot="1">
      <c r="A8" s="142" t="s">
        <v>7</v>
      </c>
      <c r="B8" s="143"/>
      <c r="C8" s="14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2"/>
      <c r="P8" s="126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I8" s="20" t="s">
        <v>45</v>
      </c>
      <c r="AK8" s="20"/>
      <c r="AN8" s="81"/>
      <c r="AO8" s="81"/>
      <c r="AP8" s="81"/>
      <c r="AQ8" s="81"/>
      <c r="AR8" s="81"/>
      <c r="AS8" s="81"/>
      <c r="AT8" s="81"/>
      <c r="AU8" s="87" t="s">
        <v>62</v>
      </c>
      <c r="AV8" s="88">
        <v>2000</v>
      </c>
      <c r="AW8" s="81"/>
    </row>
    <row r="9" spans="1:49" s="19" customFormat="1" ht="21" customHeight="1" thickBot="1">
      <c r="A9" s="145" t="s">
        <v>8</v>
      </c>
      <c r="B9" s="146"/>
      <c r="C9" s="147"/>
      <c r="D9" s="163" t="s">
        <v>71</v>
      </c>
      <c r="E9" s="164"/>
      <c r="F9" s="164"/>
      <c r="G9" s="164"/>
      <c r="H9" s="164"/>
      <c r="I9" s="164"/>
      <c r="J9" s="164"/>
      <c r="K9" s="164"/>
      <c r="L9" s="164"/>
      <c r="M9" s="164"/>
      <c r="N9" s="165"/>
      <c r="AJ9" s="20"/>
      <c r="AK9" s="20"/>
      <c r="AN9" s="81"/>
      <c r="AO9" s="81"/>
      <c r="AP9" s="81"/>
      <c r="AQ9" s="81"/>
      <c r="AR9" s="81"/>
      <c r="AS9" s="81"/>
      <c r="AT9" s="81"/>
      <c r="AU9" s="87" t="s">
        <v>63</v>
      </c>
      <c r="AV9" s="88">
        <v>2000</v>
      </c>
      <c r="AW9" s="81"/>
    </row>
    <row r="10" spans="1:49" s="30" customFormat="1" ht="16.5" customHeight="1">
      <c r="A10" s="133"/>
      <c r="B10" s="135" t="s">
        <v>0</v>
      </c>
      <c r="C10" s="137" t="s">
        <v>1</v>
      </c>
      <c r="D10" s="74" t="s">
        <v>3</v>
      </c>
      <c r="E10" s="25">
        <v>1</v>
      </c>
      <c r="F10" s="26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7">
        <v>9</v>
      </c>
      <c r="N10" s="27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9"/>
      <c r="AI10" s="29"/>
      <c r="AJ10" s="153" t="s">
        <v>10</v>
      </c>
      <c r="AK10" s="137" t="s">
        <v>11</v>
      </c>
      <c r="AL10" s="137" t="s">
        <v>13</v>
      </c>
      <c r="AM10" s="155" t="s">
        <v>12</v>
      </c>
      <c r="AN10" s="80"/>
      <c r="AO10" s="80"/>
      <c r="AP10" s="80"/>
      <c r="AQ10" s="80"/>
      <c r="AR10" s="80"/>
      <c r="AS10" s="80"/>
      <c r="AT10" s="80"/>
      <c r="AU10" s="81"/>
      <c r="AV10" s="81"/>
      <c r="AW10" s="80"/>
    </row>
    <row r="11" spans="1:49" s="30" customFormat="1" ht="16.5" customHeight="1" thickBot="1">
      <c r="A11" s="134"/>
      <c r="B11" s="136"/>
      <c r="C11" s="138"/>
      <c r="D11" s="75" t="s">
        <v>4</v>
      </c>
      <c r="E11" s="102" t="s">
        <v>55</v>
      </c>
      <c r="F11" s="102" t="s">
        <v>56</v>
      </c>
      <c r="G11" s="32" t="s">
        <v>57</v>
      </c>
      <c r="H11" s="33" t="s">
        <v>3</v>
      </c>
      <c r="I11" s="102" t="s">
        <v>58</v>
      </c>
      <c r="J11" s="102" t="s">
        <v>59</v>
      </c>
      <c r="K11" s="102" t="s">
        <v>60</v>
      </c>
      <c r="L11" s="102" t="s">
        <v>55</v>
      </c>
      <c r="M11" s="33" t="s">
        <v>56</v>
      </c>
      <c r="N11" s="32" t="s">
        <v>57</v>
      </c>
      <c r="O11" s="33" t="s">
        <v>3</v>
      </c>
      <c r="P11" s="33" t="s">
        <v>58</v>
      </c>
      <c r="Q11" s="102" t="s">
        <v>59</v>
      </c>
      <c r="R11" s="102" t="s">
        <v>60</v>
      </c>
      <c r="S11" s="102" t="s">
        <v>55</v>
      </c>
      <c r="T11" s="102" t="s">
        <v>56</v>
      </c>
      <c r="U11" s="32" t="s">
        <v>57</v>
      </c>
      <c r="V11" s="33" t="s">
        <v>3</v>
      </c>
      <c r="W11" s="102" t="s">
        <v>58</v>
      </c>
      <c r="X11" s="102" t="s">
        <v>59</v>
      </c>
      <c r="Y11" s="102" t="s">
        <v>60</v>
      </c>
      <c r="Z11" s="102" t="s">
        <v>55</v>
      </c>
      <c r="AA11" s="33" t="s">
        <v>56</v>
      </c>
      <c r="AB11" s="32" t="s">
        <v>57</v>
      </c>
      <c r="AC11" s="33" t="s">
        <v>3</v>
      </c>
      <c r="AD11" s="102" t="s">
        <v>58</v>
      </c>
      <c r="AE11" s="102" t="s">
        <v>59</v>
      </c>
      <c r="AF11" s="102" t="s">
        <v>60</v>
      </c>
      <c r="AG11" s="102" t="s">
        <v>55</v>
      </c>
      <c r="AH11" s="34"/>
      <c r="AI11" s="34"/>
      <c r="AJ11" s="154"/>
      <c r="AK11" s="138"/>
      <c r="AL11" s="138"/>
      <c r="AM11" s="166"/>
      <c r="AN11" s="82">
        <v>1</v>
      </c>
      <c r="AO11" s="82">
        <v>2</v>
      </c>
      <c r="AP11" s="82">
        <v>3</v>
      </c>
      <c r="AQ11" s="82">
        <v>4</v>
      </c>
      <c r="AR11" s="82">
        <v>5</v>
      </c>
      <c r="AS11" s="82">
        <v>6</v>
      </c>
      <c r="AT11" s="80"/>
      <c r="AU11" s="82" t="s">
        <v>73</v>
      </c>
      <c r="AV11" s="82" t="s">
        <v>74</v>
      </c>
      <c r="AW11" s="82" t="s">
        <v>75</v>
      </c>
    </row>
    <row r="12" spans="1:49" s="41" customFormat="1" ht="17.25" customHeight="1">
      <c r="A12" s="35">
        <v>1</v>
      </c>
      <c r="B12" s="35"/>
      <c r="C12" s="148"/>
      <c r="D12" s="149"/>
      <c r="E12" s="114"/>
      <c r="F12" s="115"/>
      <c r="G12" s="11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8"/>
      <c r="W12" s="38"/>
      <c r="X12" s="38"/>
      <c r="Y12" s="38"/>
      <c r="Z12" s="38"/>
      <c r="AA12" s="38"/>
      <c r="AB12" s="36"/>
      <c r="AC12" s="113"/>
      <c r="AD12" s="113"/>
      <c r="AE12" s="113"/>
      <c r="AF12" s="110"/>
      <c r="AG12" s="111"/>
      <c r="AH12" s="107"/>
      <c r="AI12" s="107"/>
      <c r="AJ12" s="50">
        <f>COUNTIF(E12:AI12,"○")</f>
        <v>0</v>
      </c>
      <c r="AK12" s="39"/>
      <c r="AL12" s="40">
        <v>2000</v>
      </c>
      <c r="AM12" s="51">
        <f>IF(AL12="","",AJ12*AL12)</f>
        <v>0</v>
      </c>
      <c r="AN12" s="49">
        <f>COUNTIF(E12:G12,"○")</f>
        <v>0</v>
      </c>
      <c r="AO12" s="49">
        <f>COUNTIF(H12:N12,"○")</f>
        <v>0</v>
      </c>
      <c r="AP12" s="49">
        <f>COUNTIF(O12:U12,"○")</f>
        <v>0</v>
      </c>
      <c r="AQ12" s="49">
        <f>COUNTIF(V12:AB12,"○")</f>
        <v>0</v>
      </c>
      <c r="AR12" s="49">
        <f>COUNTIF(AC12:AG12,"○")</f>
        <v>0</v>
      </c>
      <c r="AS12" s="49"/>
      <c r="AT12" s="83" t="str">
        <f>IF(AN12&gt;3,"1",IF(AO12&gt;3,"1",IF(AP12&gt;3,"1",IF(AQ12&gt;3,"1",IF(AR12&gt;3,"1",IF(AS12&gt;3,"1","0"))))))</f>
        <v>0</v>
      </c>
      <c r="AU12" s="84">
        <f>IF(AK12="身体",$AJ$12,$AN$10)</f>
        <v>0</v>
      </c>
      <c r="AV12" s="84">
        <f>IF(AK12="知的",$AJ$12,$AN$10)</f>
        <v>0</v>
      </c>
      <c r="AW12" s="84">
        <f>IF(AK12="精神",$AJ$12,$AN$10)</f>
        <v>0</v>
      </c>
    </row>
    <row r="13" spans="1:49" s="41" customFormat="1" ht="17.25" customHeight="1">
      <c r="A13" s="42">
        <v>2</v>
      </c>
      <c r="B13" s="42"/>
      <c r="C13" s="130"/>
      <c r="D13" s="131"/>
      <c r="E13" s="116"/>
      <c r="F13" s="117"/>
      <c r="G13" s="118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6"/>
      <c r="AC13" s="113"/>
      <c r="AD13" s="113"/>
      <c r="AE13" s="113"/>
      <c r="AF13" s="110"/>
      <c r="AG13" s="110"/>
      <c r="AH13" s="109"/>
      <c r="AI13" s="108"/>
      <c r="AJ13" s="50">
        <f>COUNTIF(E13:AI13,"○")</f>
        <v>0</v>
      </c>
      <c r="AK13" s="39"/>
      <c r="AL13" s="40">
        <v>2000</v>
      </c>
      <c r="AM13" s="51">
        <f>IF(AL13="","",AJ13*AL13)</f>
        <v>0</v>
      </c>
      <c r="AN13" s="49">
        <f aca="true" t="shared" si="0" ref="AN13:AN36">COUNTIF(E13:G13,"○")</f>
        <v>0</v>
      </c>
      <c r="AO13" s="49">
        <f aca="true" t="shared" si="1" ref="AO13:AO36">COUNTIF(H13:N13,"○")</f>
        <v>0</v>
      </c>
      <c r="AP13" s="49">
        <f aca="true" t="shared" si="2" ref="AP13:AP36">COUNTIF(O13:U13,"○")</f>
        <v>0</v>
      </c>
      <c r="AQ13" s="49">
        <f aca="true" t="shared" si="3" ref="AQ13:AQ36">COUNTIF(V13:AB13,"○")</f>
        <v>0</v>
      </c>
      <c r="AR13" s="49">
        <f aca="true" t="shared" si="4" ref="AR13:AR36">COUNTIF(AC13:AG13,"○")</f>
        <v>0</v>
      </c>
      <c r="AS13" s="49"/>
      <c r="AT13" s="83" t="str">
        <f aca="true" t="shared" si="5" ref="AT13:AT36">IF(AN13&gt;3,"1",IF(AO13&gt;3,"1",IF(AP13&gt;3,"1",IF(AQ13&gt;3,"1",IF(AR13&gt;3,"1",IF(AS13&gt;3,"1","0"))))))</f>
        <v>0</v>
      </c>
      <c r="AU13" s="84">
        <f>IF(AK13="身体",$AJ$13,$AN$10)</f>
        <v>0</v>
      </c>
      <c r="AV13" s="84">
        <f>IF(AK13="知的",$AJ$13,$AN$10)</f>
        <v>0</v>
      </c>
      <c r="AW13" s="84">
        <f>IF(AK13="精神",$AJ$13,$AN$10)</f>
        <v>0</v>
      </c>
    </row>
    <row r="14" spans="1:49" s="41" customFormat="1" ht="17.25" customHeight="1">
      <c r="A14" s="42">
        <v>3</v>
      </c>
      <c r="B14" s="42"/>
      <c r="C14" s="130"/>
      <c r="D14" s="131"/>
      <c r="E14" s="116"/>
      <c r="F14" s="117"/>
      <c r="G14" s="117"/>
      <c r="H14" s="37"/>
      <c r="I14" s="3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8"/>
      <c r="Z14" s="38"/>
      <c r="AA14" s="38"/>
      <c r="AB14" s="38"/>
      <c r="AC14" s="110"/>
      <c r="AD14" s="110"/>
      <c r="AE14" s="110"/>
      <c r="AF14" s="110"/>
      <c r="AG14" s="110"/>
      <c r="AH14" s="109"/>
      <c r="AI14" s="108"/>
      <c r="AJ14" s="50">
        <f aca="true" t="shared" si="6" ref="AJ14:AJ36">COUNTIF(E14:AI14,"○")</f>
        <v>0</v>
      </c>
      <c r="AK14" s="39"/>
      <c r="AL14" s="40">
        <v>2000</v>
      </c>
      <c r="AM14" s="51">
        <f aca="true" t="shared" si="7" ref="AM14:AM36">IF(AL14="","",AJ14*AL14)</f>
        <v>0</v>
      </c>
      <c r="AN14" s="49">
        <f t="shared" si="0"/>
        <v>0</v>
      </c>
      <c r="AO14" s="49">
        <f t="shared" si="1"/>
        <v>0</v>
      </c>
      <c r="AP14" s="49">
        <f t="shared" si="2"/>
        <v>0</v>
      </c>
      <c r="AQ14" s="49">
        <f t="shared" si="3"/>
        <v>0</v>
      </c>
      <c r="AR14" s="49">
        <f t="shared" si="4"/>
        <v>0</v>
      </c>
      <c r="AS14" s="49"/>
      <c r="AT14" s="83" t="str">
        <f t="shared" si="5"/>
        <v>0</v>
      </c>
      <c r="AU14" s="84">
        <f>IF(AK14="身体",$AJ$14,$AN$10)</f>
        <v>0</v>
      </c>
      <c r="AV14" s="84">
        <f>IF(AK14="知的",$AJ$14,$AN$10)</f>
        <v>0</v>
      </c>
      <c r="AW14" s="84">
        <f>IF(AK14="精神",$AJ$14,$AN$10)</f>
        <v>0</v>
      </c>
    </row>
    <row r="15" spans="1:49" s="41" customFormat="1" ht="17.25" customHeight="1">
      <c r="A15" s="42">
        <v>4</v>
      </c>
      <c r="B15" s="42"/>
      <c r="C15" s="130"/>
      <c r="D15" s="131"/>
      <c r="E15" s="116"/>
      <c r="F15" s="117"/>
      <c r="G15" s="117"/>
      <c r="H15" s="37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110"/>
      <c r="AD15" s="110"/>
      <c r="AE15" s="110"/>
      <c r="AF15" s="110"/>
      <c r="AG15" s="110"/>
      <c r="AH15" s="109"/>
      <c r="AI15" s="108"/>
      <c r="AJ15" s="50">
        <f t="shared" si="6"/>
        <v>0</v>
      </c>
      <c r="AK15" s="39"/>
      <c r="AL15" s="40">
        <v>2000</v>
      </c>
      <c r="AM15" s="51">
        <f t="shared" si="7"/>
        <v>0</v>
      </c>
      <c r="AN15" s="49">
        <f t="shared" si="0"/>
        <v>0</v>
      </c>
      <c r="AO15" s="49">
        <f t="shared" si="1"/>
        <v>0</v>
      </c>
      <c r="AP15" s="49">
        <f t="shared" si="2"/>
        <v>0</v>
      </c>
      <c r="AQ15" s="49">
        <f t="shared" si="3"/>
        <v>0</v>
      </c>
      <c r="AR15" s="49">
        <f t="shared" si="4"/>
        <v>0</v>
      </c>
      <c r="AS15" s="49"/>
      <c r="AT15" s="83" t="str">
        <f t="shared" si="5"/>
        <v>0</v>
      </c>
      <c r="AU15" s="84">
        <f>IF(AK15="身体",$AJ$15,$AN$10)</f>
        <v>0</v>
      </c>
      <c r="AV15" s="84">
        <f>IF(AK15="知的",$AJ$15,$AN$10)</f>
        <v>0</v>
      </c>
      <c r="AW15" s="84">
        <f>IF(AK15="精神",$AJ$15,$AN$10)</f>
        <v>0</v>
      </c>
    </row>
    <row r="16" spans="1:49" s="41" customFormat="1" ht="17.25" customHeight="1">
      <c r="A16" s="42">
        <v>5</v>
      </c>
      <c r="B16" s="42"/>
      <c r="C16" s="130"/>
      <c r="D16" s="131"/>
      <c r="E16" s="116"/>
      <c r="F16" s="117"/>
      <c r="G16" s="117"/>
      <c r="H16" s="37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6"/>
      <c r="AC16" s="113"/>
      <c r="AD16" s="113"/>
      <c r="AE16" s="113"/>
      <c r="AF16" s="110"/>
      <c r="AG16" s="110"/>
      <c r="AH16" s="109"/>
      <c r="AI16" s="108"/>
      <c r="AJ16" s="50">
        <f t="shared" si="6"/>
        <v>0</v>
      </c>
      <c r="AK16" s="39"/>
      <c r="AL16" s="40">
        <v>2000</v>
      </c>
      <c r="AM16" s="51">
        <f t="shared" si="7"/>
        <v>0</v>
      </c>
      <c r="AN16" s="49">
        <f t="shared" si="0"/>
        <v>0</v>
      </c>
      <c r="AO16" s="49">
        <f t="shared" si="1"/>
        <v>0</v>
      </c>
      <c r="AP16" s="49">
        <f t="shared" si="2"/>
        <v>0</v>
      </c>
      <c r="AQ16" s="49">
        <f t="shared" si="3"/>
        <v>0</v>
      </c>
      <c r="AR16" s="49">
        <f t="shared" si="4"/>
        <v>0</v>
      </c>
      <c r="AS16" s="49"/>
      <c r="AT16" s="83" t="str">
        <f t="shared" si="5"/>
        <v>0</v>
      </c>
      <c r="AU16" s="84">
        <f>IF(AK16="身体",$AJ$16,$AN$10)</f>
        <v>0</v>
      </c>
      <c r="AV16" s="84">
        <f>IF(AK16="知的",$AJ$16,$AN$10)</f>
        <v>0</v>
      </c>
      <c r="AW16" s="84">
        <f>IF(AK16="精神",$AJ$16,$AN$10)</f>
        <v>0</v>
      </c>
    </row>
    <row r="17" spans="1:49" s="41" customFormat="1" ht="17.25" customHeight="1">
      <c r="A17" s="42">
        <v>6</v>
      </c>
      <c r="B17" s="42"/>
      <c r="C17" s="130"/>
      <c r="D17" s="131"/>
      <c r="E17" s="116"/>
      <c r="F17" s="117"/>
      <c r="G17" s="11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6"/>
      <c r="W17" s="36"/>
      <c r="X17" s="36"/>
      <c r="Y17" s="36"/>
      <c r="Z17" s="38"/>
      <c r="AA17" s="38"/>
      <c r="AB17" s="38"/>
      <c r="AC17" s="110"/>
      <c r="AD17" s="110"/>
      <c r="AE17" s="110"/>
      <c r="AF17" s="110"/>
      <c r="AG17" s="110"/>
      <c r="AH17" s="109"/>
      <c r="AI17" s="108"/>
      <c r="AJ17" s="50">
        <f t="shared" si="6"/>
        <v>0</v>
      </c>
      <c r="AK17" s="39"/>
      <c r="AL17" s="40">
        <v>2000</v>
      </c>
      <c r="AM17" s="51">
        <f t="shared" si="7"/>
        <v>0</v>
      </c>
      <c r="AN17" s="49">
        <f t="shared" si="0"/>
        <v>0</v>
      </c>
      <c r="AO17" s="49">
        <f t="shared" si="1"/>
        <v>0</v>
      </c>
      <c r="AP17" s="49">
        <f t="shared" si="2"/>
        <v>0</v>
      </c>
      <c r="AQ17" s="49">
        <f t="shared" si="3"/>
        <v>0</v>
      </c>
      <c r="AR17" s="49">
        <f t="shared" si="4"/>
        <v>0</v>
      </c>
      <c r="AS17" s="49"/>
      <c r="AT17" s="83" t="str">
        <f t="shared" si="5"/>
        <v>0</v>
      </c>
      <c r="AU17" s="84">
        <f>IF(AK17="身体",$AJ$17,$AN$10)</f>
        <v>0</v>
      </c>
      <c r="AV17" s="84">
        <f>IF(AK17="知的",$AJ$17,$AN$10)</f>
        <v>0</v>
      </c>
      <c r="AW17" s="84">
        <f>IF(AK17="精神",$AJ$17,$AN$10)</f>
        <v>0</v>
      </c>
    </row>
    <row r="18" spans="1:49" s="41" customFormat="1" ht="17.25" customHeight="1">
      <c r="A18" s="42">
        <v>7</v>
      </c>
      <c r="B18" s="42"/>
      <c r="C18" s="130"/>
      <c r="D18" s="131"/>
      <c r="E18" s="116"/>
      <c r="F18" s="117"/>
      <c r="G18" s="117"/>
      <c r="H18" s="37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110"/>
      <c r="AD18" s="110"/>
      <c r="AE18" s="113"/>
      <c r="AF18" s="113"/>
      <c r="AG18" s="113"/>
      <c r="AH18" s="76"/>
      <c r="AI18" s="108"/>
      <c r="AJ18" s="50">
        <f t="shared" si="6"/>
        <v>0</v>
      </c>
      <c r="AK18" s="39"/>
      <c r="AL18" s="40">
        <v>2000</v>
      </c>
      <c r="AM18" s="51">
        <f t="shared" si="7"/>
        <v>0</v>
      </c>
      <c r="AN18" s="49">
        <f t="shared" si="0"/>
        <v>0</v>
      </c>
      <c r="AO18" s="49">
        <f t="shared" si="1"/>
        <v>0</v>
      </c>
      <c r="AP18" s="49">
        <f t="shared" si="2"/>
        <v>0</v>
      </c>
      <c r="AQ18" s="49">
        <f t="shared" si="3"/>
        <v>0</v>
      </c>
      <c r="AR18" s="49">
        <f t="shared" si="4"/>
        <v>0</v>
      </c>
      <c r="AS18" s="49"/>
      <c r="AT18" s="83" t="str">
        <f t="shared" si="5"/>
        <v>0</v>
      </c>
      <c r="AU18" s="84">
        <f>IF(AK18="身体",$AJ$18,$AN$10)</f>
        <v>0</v>
      </c>
      <c r="AV18" s="84">
        <f>IF(AK18="知的",$AJ$18,$AN$10)</f>
        <v>0</v>
      </c>
      <c r="AW18" s="84">
        <f>IF(AK18="精神",$AJ$18,$AN$10)</f>
        <v>0</v>
      </c>
    </row>
    <row r="19" spans="1:49" s="41" customFormat="1" ht="17.25" customHeight="1">
      <c r="A19" s="42">
        <v>8</v>
      </c>
      <c r="B19" s="42"/>
      <c r="C19" s="130"/>
      <c r="D19" s="131"/>
      <c r="E19" s="116"/>
      <c r="F19" s="117"/>
      <c r="G19" s="117"/>
      <c r="H19" s="37"/>
      <c r="I19" s="3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6"/>
      <c r="AC19" s="113"/>
      <c r="AD19" s="113"/>
      <c r="AE19" s="113"/>
      <c r="AF19" s="110"/>
      <c r="AG19" s="110"/>
      <c r="AH19" s="109"/>
      <c r="AI19" s="108"/>
      <c r="AJ19" s="50">
        <f t="shared" si="6"/>
        <v>0</v>
      </c>
      <c r="AK19" s="39"/>
      <c r="AL19" s="40">
        <v>2000</v>
      </c>
      <c r="AM19" s="51">
        <f t="shared" si="7"/>
        <v>0</v>
      </c>
      <c r="AN19" s="49">
        <f t="shared" si="0"/>
        <v>0</v>
      </c>
      <c r="AO19" s="49">
        <f t="shared" si="1"/>
        <v>0</v>
      </c>
      <c r="AP19" s="49">
        <f t="shared" si="2"/>
        <v>0</v>
      </c>
      <c r="AQ19" s="49">
        <f t="shared" si="3"/>
        <v>0</v>
      </c>
      <c r="AR19" s="49">
        <f t="shared" si="4"/>
        <v>0</v>
      </c>
      <c r="AS19" s="49"/>
      <c r="AT19" s="83" t="str">
        <f t="shared" si="5"/>
        <v>0</v>
      </c>
      <c r="AU19" s="84">
        <f>IF(AK19="身体",$AJ$19,$AN$10)</f>
        <v>0</v>
      </c>
      <c r="AV19" s="84">
        <f>IF(AK19="知的",$AJ$19,$AN$10)</f>
        <v>0</v>
      </c>
      <c r="AW19" s="84">
        <f>IF(AK19="精神",$AJ$19,$AN$10)</f>
        <v>0</v>
      </c>
    </row>
    <row r="20" spans="1:49" s="41" customFormat="1" ht="17.25" customHeight="1">
      <c r="A20" s="42">
        <v>9</v>
      </c>
      <c r="B20" s="42"/>
      <c r="C20" s="130"/>
      <c r="D20" s="131"/>
      <c r="E20" s="116"/>
      <c r="F20" s="117"/>
      <c r="G20" s="117"/>
      <c r="H20" s="37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110"/>
      <c r="AD20" s="110"/>
      <c r="AE20" s="110"/>
      <c r="AF20" s="110"/>
      <c r="AG20" s="110"/>
      <c r="AH20" s="109"/>
      <c r="AI20" s="108"/>
      <c r="AJ20" s="50">
        <f t="shared" si="6"/>
        <v>0</v>
      </c>
      <c r="AK20" s="39"/>
      <c r="AL20" s="40">
        <v>2000</v>
      </c>
      <c r="AM20" s="51">
        <f t="shared" si="7"/>
        <v>0</v>
      </c>
      <c r="AN20" s="49">
        <f t="shared" si="0"/>
        <v>0</v>
      </c>
      <c r="AO20" s="49">
        <f t="shared" si="1"/>
        <v>0</v>
      </c>
      <c r="AP20" s="49">
        <f t="shared" si="2"/>
        <v>0</v>
      </c>
      <c r="AQ20" s="49">
        <f t="shared" si="3"/>
        <v>0</v>
      </c>
      <c r="AR20" s="49">
        <f t="shared" si="4"/>
        <v>0</v>
      </c>
      <c r="AS20" s="49"/>
      <c r="AT20" s="83" t="str">
        <f t="shared" si="5"/>
        <v>0</v>
      </c>
      <c r="AU20" s="84">
        <f>IF(AK20="身体",$AJ$20,$AN$10)</f>
        <v>0</v>
      </c>
      <c r="AV20" s="84">
        <f>IF(AK20="知的",$AJ$20,$AN$10)</f>
        <v>0</v>
      </c>
      <c r="AW20" s="84">
        <f>IF(AK20="精神",$AJ$20,$AN$10)</f>
        <v>0</v>
      </c>
    </row>
    <row r="21" spans="1:49" s="41" customFormat="1" ht="17.25" customHeight="1">
      <c r="A21" s="42">
        <v>10</v>
      </c>
      <c r="B21" s="42"/>
      <c r="C21" s="130"/>
      <c r="D21" s="131"/>
      <c r="E21" s="116"/>
      <c r="F21" s="117"/>
      <c r="G21" s="11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110"/>
      <c r="AD21" s="110"/>
      <c r="AE21" s="110"/>
      <c r="AF21" s="110"/>
      <c r="AG21" s="110"/>
      <c r="AH21" s="109"/>
      <c r="AI21" s="108"/>
      <c r="AJ21" s="50">
        <f t="shared" si="6"/>
        <v>0</v>
      </c>
      <c r="AK21" s="39"/>
      <c r="AL21" s="40">
        <v>2000</v>
      </c>
      <c r="AM21" s="51">
        <f t="shared" si="7"/>
        <v>0</v>
      </c>
      <c r="AN21" s="49">
        <f t="shared" si="0"/>
        <v>0</v>
      </c>
      <c r="AO21" s="49">
        <f t="shared" si="1"/>
        <v>0</v>
      </c>
      <c r="AP21" s="49">
        <f t="shared" si="2"/>
        <v>0</v>
      </c>
      <c r="AQ21" s="49">
        <f t="shared" si="3"/>
        <v>0</v>
      </c>
      <c r="AR21" s="49">
        <f t="shared" si="4"/>
        <v>0</v>
      </c>
      <c r="AS21" s="49"/>
      <c r="AT21" s="83" t="str">
        <f t="shared" si="5"/>
        <v>0</v>
      </c>
      <c r="AU21" s="84">
        <f>IF(AK21="身体",$AJ$21,$AN$10)</f>
        <v>0</v>
      </c>
      <c r="AV21" s="84">
        <f>IF(AK21="知的",$AJ$21,$AN$10)</f>
        <v>0</v>
      </c>
      <c r="AW21" s="84">
        <f>IF(AK21="精神",$AJ$21,$AN$10)</f>
        <v>0</v>
      </c>
    </row>
    <row r="22" spans="1:49" s="41" customFormat="1" ht="17.25" customHeight="1">
      <c r="A22" s="42">
        <v>11</v>
      </c>
      <c r="B22" s="42"/>
      <c r="C22" s="130"/>
      <c r="D22" s="131"/>
      <c r="E22" s="116"/>
      <c r="F22" s="117"/>
      <c r="G22" s="117"/>
      <c r="H22" s="37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110"/>
      <c r="AD22" s="110"/>
      <c r="AE22" s="110"/>
      <c r="AF22" s="110"/>
      <c r="AG22" s="110"/>
      <c r="AH22" s="109"/>
      <c r="AI22" s="108"/>
      <c r="AJ22" s="50">
        <f t="shared" si="6"/>
        <v>0</v>
      </c>
      <c r="AK22" s="39"/>
      <c r="AL22" s="40">
        <v>2000</v>
      </c>
      <c r="AM22" s="51">
        <f t="shared" si="7"/>
        <v>0</v>
      </c>
      <c r="AN22" s="49">
        <f t="shared" si="0"/>
        <v>0</v>
      </c>
      <c r="AO22" s="49">
        <f t="shared" si="1"/>
        <v>0</v>
      </c>
      <c r="AP22" s="49">
        <f t="shared" si="2"/>
        <v>0</v>
      </c>
      <c r="AQ22" s="49">
        <f t="shared" si="3"/>
        <v>0</v>
      </c>
      <c r="AR22" s="49">
        <f t="shared" si="4"/>
        <v>0</v>
      </c>
      <c r="AS22" s="49"/>
      <c r="AT22" s="83" t="str">
        <f t="shared" si="5"/>
        <v>0</v>
      </c>
      <c r="AU22" s="84">
        <f>IF(AK22="身体",$AJ$22,$AN$10)</f>
        <v>0</v>
      </c>
      <c r="AV22" s="84">
        <f>IF(AK22="知的",$AJ$22,$AN$10)</f>
        <v>0</v>
      </c>
      <c r="AW22" s="84">
        <f>IF(AK22="精神",$AJ$22,$AN$10)</f>
        <v>0</v>
      </c>
    </row>
    <row r="23" spans="1:49" s="41" customFormat="1" ht="17.25" customHeight="1">
      <c r="A23" s="42">
        <v>12</v>
      </c>
      <c r="B23" s="42"/>
      <c r="C23" s="130"/>
      <c r="D23" s="131"/>
      <c r="E23" s="116"/>
      <c r="F23" s="117"/>
      <c r="G23" s="117"/>
      <c r="H23" s="37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/>
      <c r="Z23" s="38"/>
      <c r="AA23" s="38"/>
      <c r="AB23" s="38"/>
      <c r="AC23" s="110"/>
      <c r="AD23" s="110"/>
      <c r="AE23" s="110"/>
      <c r="AF23" s="110"/>
      <c r="AG23" s="110"/>
      <c r="AH23" s="109"/>
      <c r="AI23" s="108"/>
      <c r="AJ23" s="50">
        <f t="shared" si="6"/>
        <v>0</v>
      </c>
      <c r="AK23" s="39"/>
      <c r="AL23" s="40">
        <v>2000</v>
      </c>
      <c r="AM23" s="51">
        <f t="shared" si="7"/>
        <v>0</v>
      </c>
      <c r="AN23" s="49">
        <f t="shared" si="0"/>
        <v>0</v>
      </c>
      <c r="AO23" s="49">
        <f t="shared" si="1"/>
        <v>0</v>
      </c>
      <c r="AP23" s="49">
        <f t="shared" si="2"/>
        <v>0</v>
      </c>
      <c r="AQ23" s="49">
        <f t="shared" si="3"/>
        <v>0</v>
      </c>
      <c r="AR23" s="49">
        <f t="shared" si="4"/>
        <v>0</v>
      </c>
      <c r="AS23" s="49"/>
      <c r="AT23" s="83" t="str">
        <f t="shared" si="5"/>
        <v>0</v>
      </c>
      <c r="AU23" s="84">
        <f>IF(AK23="身体",$AJ$23,$AN$10)</f>
        <v>0</v>
      </c>
      <c r="AV23" s="84">
        <f>IF(AK23="知的",$AJ$23,$AN$10)</f>
        <v>0</v>
      </c>
      <c r="AW23" s="84">
        <f>IF(AK23="精神",$AJ$23,$AN$10)</f>
        <v>0</v>
      </c>
    </row>
    <row r="24" spans="1:49" s="41" customFormat="1" ht="17.25" customHeight="1">
      <c r="A24" s="42">
        <v>13</v>
      </c>
      <c r="B24" s="42"/>
      <c r="C24" s="130"/>
      <c r="D24" s="131"/>
      <c r="E24" s="116"/>
      <c r="F24" s="117"/>
      <c r="G24" s="117"/>
      <c r="H24" s="37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8"/>
      <c r="V24" s="38"/>
      <c r="W24" s="38"/>
      <c r="X24" s="38"/>
      <c r="Y24" s="38"/>
      <c r="Z24" s="38"/>
      <c r="AA24" s="38"/>
      <c r="AB24" s="36"/>
      <c r="AC24" s="113"/>
      <c r="AD24" s="113"/>
      <c r="AE24" s="113"/>
      <c r="AF24" s="110"/>
      <c r="AG24" s="110"/>
      <c r="AH24" s="109"/>
      <c r="AI24" s="108"/>
      <c r="AJ24" s="50">
        <f t="shared" si="6"/>
        <v>0</v>
      </c>
      <c r="AK24" s="39"/>
      <c r="AL24" s="40">
        <v>2000</v>
      </c>
      <c r="AM24" s="51">
        <f t="shared" si="7"/>
        <v>0</v>
      </c>
      <c r="AN24" s="49">
        <f t="shared" si="0"/>
        <v>0</v>
      </c>
      <c r="AO24" s="49">
        <f t="shared" si="1"/>
        <v>0</v>
      </c>
      <c r="AP24" s="49">
        <f t="shared" si="2"/>
        <v>0</v>
      </c>
      <c r="AQ24" s="49">
        <f t="shared" si="3"/>
        <v>0</v>
      </c>
      <c r="AR24" s="49">
        <f t="shared" si="4"/>
        <v>0</v>
      </c>
      <c r="AS24" s="49"/>
      <c r="AT24" s="83" t="str">
        <f t="shared" si="5"/>
        <v>0</v>
      </c>
      <c r="AU24" s="84">
        <f>IF(AK24="身体",$AJ$24,$AN$10)</f>
        <v>0</v>
      </c>
      <c r="AV24" s="84">
        <f>IF(AK24="知的",$AJ$24,$AN$10)</f>
        <v>0</v>
      </c>
      <c r="AW24" s="84">
        <f>IF(AK24="精神",$AJ$24,$AN$10)</f>
        <v>0</v>
      </c>
    </row>
    <row r="25" spans="1:49" s="41" customFormat="1" ht="17.25" customHeight="1">
      <c r="A25" s="42">
        <v>14</v>
      </c>
      <c r="B25" s="42"/>
      <c r="C25" s="130"/>
      <c r="D25" s="131"/>
      <c r="E25" s="116"/>
      <c r="F25" s="117"/>
      <c r="G25" s="117"/>
      <c r="H25" s="37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8"/>
      <c r="AC25" s="110"/>
      <c r="AD25" s="110"/>
      <c r="AE25" s="110"/>
      <c r="AF25" s="110"/>
      <c r="AG25" s="110"/>
      <c r="AH25" s="109"/>
      <c r="AI25" s="108"/>
      <c r="AJ25" s="50">
        <f t="shared" si="6"/>
        <v>0</v>
      </c>
      <c r="AK25" s="39"/>
      <c r="AL25" s="40">
        <v>2000</v>
      </c>
      <c r="AM25" s="51">
        <f t="shared" si="7"/>
        <v>0</v>
      </c>
      <c r="AN25" s="49">
        <f t="shared" si="0"/>
        <v>0</v>
      </c>
      <c r="AO25" s="49">
        <f t="shared" si="1"/>
        <v>0</v>
      </c>
      <c r="AP25" s="49">
        <f t="shared" si="2"/>
        <v>0</v>
      </c>
      <c r="AQ25" s="49">
        <f t="shared" si="3"/>
        <v>0</v>
      </c>
      <c r="AR25" s="49">
        <f t="shared" si="4"/>
        <v>0</v>
      </c>
      <c r="AS25" s="49"/>
      <c r="AT25" s="83" t="str">
        <f t="shared" si="5"/>
        <v>0</v>
      </c>
      <c r="AU25" s="84">
        <f>IF(AK25="身体",$AJ$25,$AN$10)</f>
        <v>0</v>
      </c>
      <c r="AV25" s="84">
        <f>IF(AK25="知的",$AJ$25,$AN$10)</f>
        <v>0</v>
      </c>
      <c r="AW25" s="84">
        <f>IF(AK25="精神",$AJ$25,$AN$10)</f>
        <v>0</v>
      </c>
    </row>
    <row r="26" spans="1:49" s="41" customFormat="1" ht="17.25" customHeight="1">
      <c r="A26" s="42">
        <v>15</v>
      </c>
      <c r="B26" s="42"/>
      <c r="C26" s="130"/>
      <c r="D26" s="131"/>
      <c r="E26" s="116"/>
      <c r="F26" s="117"/>
      <c r="G26" s="117"/>
      <c r="H26" s="37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110"/>
      <c r="AD26" s="110"/>
      <c r="AE26" s="110"/>
      <c r="AF26" s="110"/>
      <c r="AG26" s="110"/>
      <c r="AH26" s="109"/>
      <c r="AI26" s="108"/>
      <c r="AJ26" s="50">
        <f t="shared" si="6"/>
        <v>0</v>
      </c>
      <c r="AK26" s="39"/>
      <c r="AL26" s="40">
        <v>2000</v>
      </c>
      <c r="AM26" s="51">
        <f t="shared" si="7"/>
        <v>0</v>
      </c>
      <c r="AN26" s="49">
        <f t="shared" si="0"/>
        <v>0</v>
      </c>
      <c r="AO26" s="49">
        <f t="shared" si="1"/>
        <v>0</v>
      </c>
      <c r="AP26" s="49">
        <f t="shared" si="2"/>
        <v>0</v>
      </c>
      <c r="AQ26" s="49">
        <f t="shared" si="3"/>
        <v>0</v>
      </c>
      <c r="AR26" s="49">
        <f t="shared" si="4"/>
        <v>0</v>
      </c>
      <c r="AS26" s="49"/>
      <c r="AT26" s="83" t="str">
        <f t="shared" si="5"/>
        <v>0</v>
      </c>
      <c r="AU26" s="84">
        <f>IF(AK26="身体",$AJ$26,$AN$10)</f>
        <v>0</v>
      </c>
      <c r="AV26" s="84">
        <f>IF(AK26="知的",$AJ$26,$AN$10)</f>
        <v>0</v>
      </c>
      <c r="AW26" s="84">
        <f>IF(AK26="精神",$AJ$26,$AN$10)</f>
        <v>0</v>
      </c>
    </row>
    <row r="27" spans="1:49" s="41" customFormat="1" ht="17.25" customHeight="1">
      <c r="A27" s="42">
        <v>16</v>
      </c>
      <c r="B27" s="42"/>
      <c r="C27" s="130"/>
      <c r="D27" s="131"/>
      <c r="E27" s="116"/>
      <c r="F27" s="117"/>
      <c r="G27" s="117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6"/>
      <c r="AB27" s="36"/>
      <c r="AC27" s="113"/>
      <c r="AD27" s="113"/>
      <c r="AE27" s="113"/>
      <c r="AF27" s="110"/>
      <c r="AG27" s="110"/>
      <c r="AH27" s="109"/>
      <c r="AI27" s="108"/>
      <c r="AJ27" s="50">
        <f t="shared" si="6"/>
        <v>0</v>
      </c>
      <c r="AK27" s="39"/>
      <c r="AL27" s="40">
        <v>2000</v>
      </c>
      <c r="AM27" s="51">
        <f t="shared" si="7"/>
        <v>0</v>
      </c>
      <c r="AN27" s="49">
        <f t="shared" si="0"/>
        <v>0</v>
      </c>
      <c r="AO27" s="49">
        <f t="shared" si="1"/>
        <v>0</v>
      </c>
      <c r="AP27" s="49">
        <f t="shared" si="2"/>
        <v>0</v>
      </c>
      <c r="AQ27" s="49">
        <f t="shared" si="3"/>
        <v>0</v>
      </c>
      <c r="AR27" s="49">
        <f t="shared" si="4"/>
        <v>0</v>
      </c>
      <c r="AS27" s="49"/>
      <c r="AT27" s="83" t="str">
        <f t="shared" si="5"/>
        <v>0</v>
      </c>
      <c r="AU27" s="84">
        <f>IF(AK27="身体",$AJ$27,$AN$10)</f>
        <v>0</v>
      </c>
      <c r="AV27" s="84">
        <f>IF(AK27="知的",$AJ$27,$AN$10)</f>
        <v>0</v>
      </c>
      <c r="AW27" s="84">
        <f>IF(AK27="精神",$AJ$27,$AN$10)</f>
        <v>0</v>
      </c>
    </row>
    <row r="28" spans="1:49" s="41" customFormat="1" ht="17.25" customHeight="1">
      <c r="A28" s="42">
        <v>17</v>
      </c>
      <c r="B28" s="42"/>
      <c r="C28" s="130"/>
      <c r="D28" s="131"/>
      <c r="E28" s="116"/>
      <c r="F28" s="117"/>
      <c r="G28" s="117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6"/>
      <c r="AC28" s="113"/>
      <c r="AD28" s="113"/>
      <c r="AE28" s="113"/>
      <c r="AF28" s="110"/>
      <c r="AG28" s="110"/>
      <c r="AH28" s="109"/>
      <c r="AI28" s="108"/>
      <c r="AJ28" s="50">
        <f t="shared" si="6"/>
        <v>0</v>
      </c>
      <c r="AK28" s="39"/>
      <c r="AL28" s="40">
        <v>2000</v>
      </c>
      <c r="AM28" s="51">
        <f t="shared" si="7"/>
        <v>0</v>
      </c>
      <c r="AN28" s="49">
        <f t="shared" si="0"/>
        <v>0</v>
      </c>
      <c r="AO28" s="49">
        <f t="shared" si="1"/>
        <v>0</v>
      </c>
      <c r="AP28" s="49">
        <f t="shared" si="2"/>
        <v>0</v>
      </c>
      <c r="AQ28" s="49">
        <f t="shared" si="3"/>
        <v>0</v>
      </c>
      <c r="AR28" s="49">
        <f t="shared" si="4"/>
        <v>0</v>
      </c>
      <c r="AS28" s="49"/>
      <c r="AT28" s="83" t="str">
        <f t="shared" si="5"/>
        <v>0</v>
      </c>
      <c r="AU28" s="84">
        <f>IF(AK28="身体",$AJ$28,$AN$10)</f>
        <v>0</v>
      </c>
      <c r="AV28" s="84">
        <f>IF(AK28="知的",$AJ$28,$AN$10)</f>
        <v>0</v>
      </c>
      <c r="AW28" s="84">
        <f>IF(AK28="精神",$AJ$28,$AN$10)</f>
        <v>0</v>
      </c>
    </row>
    <row r="29" spans="1:49" s="41" customFormat="1" ht="17.25" customHeight="1">
      <c r="A29" s="42">
        <v>18</v>
      </c>
      <c r="B29" s="42"/>
      <c r="C29" s="130"/>
      <c r="D29" s="131"/>
      <c r="E29" s="116"/>
      <c r="F29" s="117"/>
      <c r="G29" s="117"/>
      <c r="H29" s="37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110"/>
      <c r="AD29" s="110"/>
      <c r="AE29" s="110"/>
      <c r="AF29" s="110"/>
      <c r="AG29" s="110"/>
      <c r="AH29" s="109"/>
      <c r="AI29" s="108"/>
      <c r="AJ29" s="50">
        <f t="shared" si="6"/>
        <v>0</v>
      </c>
      <c r="AK29" s="39"/>
      <c r="AL29" s="40">
        <v>2000</v>
      </c>
      <c r="AM29" s="51">
        <f t="shared" si="7"/>
        <v>0</v>
      </c>
      <c r="AN29" s="49">
        <f t="shared" si="0"/>
        <v>0</v>
      </c>
      <c r="AO29" s="49">
        <f t="shared" si="1"/>
        <v>0</v>
      </c>
      <c r="AP29" s="49">
        <f t="shared" si="2"/>
        <v>0</v>
      </c>
      <c r="AQ29" s="49">
        <f t="shared" si="3"/>
        <v>0</v>
      </c>
      <c r="AR29" s="49">
        <f t="shared" si="4"/>
        <v>0</v>
      </c>
      <c r="AS29" s="49"/>
      <c r="AT29" s="83" t="str">
        <f t="shared" si="5"/>
        <v>0</v>
      </c>
      <c r="AU29" s="84">
        <f>IF(AK29="身体",$AJ$29,$AN$10)</f>
        <v>0</v>
      </c>
      <c r="AV29" s="84">
        <f>IF(AK29="知的",$AJ$29,$AN$10)</f>
        <v>0</v>
      </c>
      <c r="AW29" s="84">
        <f>IF(AK29="精神",$AJ$29,$AN$10)</f>
        <v>0</v>
      </c>
    </row>
    <row r="30" spans="1:49" s="41" customFormat="1" ht="17.25" customHeight="1">
      <c r="A30" s="42">
        <v>19</v>
      </c>
      <c r="B30" s="42"/>
      <c r="C30" s="130"/>
      <c r="D30" s="131"/>
      <c r="E30" s="116"/>
      <c r="F30" s="117"/>
      <c r="G30" s="11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110"/>
      <c r="AD30" s="110"/>
      <c r="AE30" s="110"/>
      <c r="AF30" s="110"/>
      <c r="AG30" s="110"/>
      <c r="AH30" s="109"/>
      <c r="AI30" s="108"/>
      <c r="AJ30" s="50">
        <f t="shared" si="6"/>
        <v>0</v>
      </c>
      <c r="AK30" s="39"/>
      <c r="AL30" s="40">
        <v>2000</v>
      </c>
      <c r="AM30" s="51">
        <f t="shared" si="7"/>
        <v>0</v>
      </c>
      <c r="AN30" s="49">
        <f t="shared" si="0"/>
        <v>0</v>
      </c>
      <c r="AO30" s="49">
        <f t="shared" si="1"/>
        <v>0</v>
      </c>
      <c r="AP30" s="49">
        <f t="shared" si="2"/>
        <v>0</v>
      </c>
      <c r="AQ30" s="49">
        <f t="shared" si="3"/>
        <v>0</v>
      </c>
      <c r="AR30" s="49">
        <f t="shared" si="4"/>
        <v>0</v>
      </c>
      <c r="AS30" s="49"/>
      <c r="AT30" s="83" t="str">
        <f t="shared" si="5"/>
        <v>0</v>
      </c>
      <c r="AU30" s="84">
        <f>IF(AK30="身体",$AJ$30,$AN$10)</f>
        <v>0</v>
      </c>
      <c r="AV30" s="84">
        <f>IF(AK30="知的",$AJ$30,$AN$10)</f>
        <v>0</v>
      </c>
      <c r="AW30" s="84">
        <f>IF(AK30="精神",$AJ$30,$AN$10)</f>
        <v>0</v>
      </c>
    </row>
    <row r="31" spans="1:49" s="41" customFormat="1" ht="17.25" customHeight="1">
      <c r="A31" s="42">
        <v>20</v>
      </c>
      <c r="B31" s="42"/>
      <c r="C31" s="130"/>
      <c r="D31" s="131"/>
      <c r="E31" s="116"/>
      <c r="F31" s="117"/>
      <c r="G31" s="117"/>
      <c r="H31" s="37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113"/>
      <c r="AD31" s="113"/>
      <c r="AE31" s="113"/>
      <c r="AF31" s="113"/>
      <c r="AG31" s="110"/>
      <c r="AH31" s="109"/>
      <c r="AI31" s="108"/>
      <c r="AJ31" s="50">
        <f t="shared" si="6"/>
        <v>0</v>
      </c>
      <c r="AK31" s="39"/>
      <c r="AL31" s="40">
        <v>2000</v>
      </c>
      <c r="AM31" s="51">
        <f t="shared" si="7"/>
        <v>0</v>
      </c>
      <c r="AN31" s="49">
        <f t="shared" si="0"/>
        <v>0</v>
      </c>
      <c r="AO31" s="49">
        <f t="shared" si="1"/>
        <v>0</v>
      </c>
      <c r="AP31" s="49">
        <f t="shared" si="2"/>
        <v>0</v>
      </c>
      <c r="AQ31" s="49">
        <f t="shared" si="3"/>
        <v>0</v>
      </c>
      <c r="AR31" s="49">
        <f t="shared" si="4"/>
        <v>0</v>
      </c>
      <c r="AS31" s="49"/>
      <c r="AT31" s="83" t="str">
        <f t="shared" si="5"/>
        <v>0</v>
      </c>
      <c r="AU31" s="84">
        <f>IF(AK31="身体",$AJ$31,$AN$10)</f>
        <v>0</v>
      </c>
      <c r="AV31" s="84">
        <f>IF(AK31="知的",$AJ$31,$AN$10)</f>
        <v>0</v>
      </c>
      <c r="AW31" s="84">
        <f>IF(AK31="精神",$AJ$31,$AN$10)</f>
        <v>0</v>
      </c>
    </row>
    <row r="32" spans="1:49" s="41" customFormat="1" ht="17.25" customHeight="1">
      <c r="A32" s="42">
        <v>21</v>
      </c>
      <c r="B32" s="42"/>
      <c r="C32" s="130"/>
      <c r="D32" s="131"/>
      <c r="E32" s="116"/>
      <c r="F32" s="117"/>
      <c r="G32" s="117"/>
      <c r="H32" s="37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110"/>
      <c r="AD32" s="110"/>
      <c r="AE32" s="110"/>
      <c r="AF32" s="110"/>
      <c r="AG32" s="110"/>
      <c r="AH32" s="109"/>
      <c r="AI32" s="108"/>
      <c r="AJ32" s="50">
        <f t="shared" si="6"/>
        <v>0</v>
      </c>
      <c r="AK32" s="39"/>
      <c r="AL32" s="40">
        <v>2000</v>
      </c>
      <c r="AM32" s="51">
        <f t="shared" si="7"/>
        <v>0</v>
      </c>
      <c r="AN32" s="49">
        <f t="shared" si="0"/>
        <v>0</v>
      </c>
      <c r="AO32" s="49">
        <f t="shared" si="1"/>
        <v>0</v>
      </c>
      <c r="AP32" s="49">
        <f t="shared" si="2"/>
        <v>0</v>
      </c>
      <c r="AQ32" s="49">
        <f t="shared" si="3"/>
        <v>0</v>
      </c>
      <c r="AR32" s="49">
        <f t="shared" si="4"/>
        <v>0</v>
      </c>
      <c r="AS32" s="49"/>
      <c r="AT32" s="83" t="str">
        <f t="shared" si="5"/>
        <v>0</v>
      </c>
      <c r="AU32" s="84">
        <f>IF(AK32="身体",$AJ$32,$AN$10)</f>
        <v>0</v>
      </c>
      <c r="AV32" s="84">
        <f>IF(AK32="知的",$AJ$32,$AN$10)</f>
        <v>0</v>
      </c>
      <c r="AW32" s="84">
        <f>IF(AK32="精神",$AJ$32,$AN$10)</f>
        <v>0</v>
      </c>
    </row>
    <row r="33" spans="1:49" s="41" customFormat="1" ht="17.25" customHeight="1">
      <c r="A33" s="42">
        <v>22</v>
      </c>
      <c r="B33" s="42"/>
      <c r="C33" s="130"/>
      <c r="D33" s="131"/>
      <c r="E33" s="116"/>
      <c r="F33" s="117"/>
      <c r="G33" s="117"/>
      <c r="H33" s="37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6"/>
      <c r="X33" s="36"/>
      <c r="Y33" s="36"/>
      <c r="Z33" s="36"/>
      <c r="AA33" s="38"/>
      <c r="AB33" s="38"/>
      <c r="AC33" s="110"/>
      <c r="AD33" s="110"/>
      <c r="AE33" s="110"/>
      <c r="AF33" s="110"/>
      <c r="AG33" s="110"/>
      <c r="AH33" s="109"/>
      <c r="AI33" s="108"/>
      <c r="AJ33" s="50">
        <f t="shared" si="6"/>
        <v>0</v>
      </c>
      <c r="AK33" s="39"/>
      <c r="AL33" s="40">
        <v>2000</v>
      </c>
      <c r="AM33" s="51">
        <f t="shared" si="7"/>
        <v>0</v>
      </c>
      <c r="AN33" s="49">
        <f t="shared" si="0"/>
        <v>0</v>
      </c>
      <c r="AO33" s="49">
        <f t="shared" si="1"/>
        <v>0</v>
      </c>
      <c r="AP33" s="49">
        <f t="shared" si="2"/>
        <v>0</v>
      </c>
      <c r="AQ33" s="49">
        <f t="shared" si="3"/>
        <v>0</v>
      </c>
      <c r="AR33" s="49">
        <f t="shared" si="4"/>
        <v>0</v>
      </c>
      <c r="AS33" s="49"/>
      <c r="AT33" s="83" t="str">
        <f t="shared" si="5"/>
        <v>0</v>
      </c>
      <c r="AU33" s="84">
        <f>IF(AK33="身体",$AJ$33,$AN$10)</f>
        <v>0</v>
      </c>
      <c r="AV33" s="84">
        <f>IF(AK33="知的",$AJ$33,$AN$10)</f>
        <v>0</v>
      </c>
      <c r="AW33" s="84">
        <f>IF(AK33="精神",$AJ$33,$AN$10)</f>
        <v>0</v>
      </c>
    </row>
    <row r="34" spans="1:49" s="41" customFormat="1" ht="17.25" customHeight="1">
      <c r="A34" s="42">
        <v>23</v>
      </c>
      <c r="B34" s="42"/>
      <c r="C34" s="130"/>
      <c r="D34" s="131"/>
      <c r="E34" s="116"/>
      <c r="F34" s="117"/>
      <c r="G34" s="117"/>
      <c r="H34" s="37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6"/>
      <c r="W34" s="36"/>
      <c r="X34" s="36"/>
      <c r="Y34" s="36"/>
      <c r="Z34" s="38"/>
      <c r="AA34" s="38"/>
      <c r="AB34" s="38"/>
      <c r="AC34" s="110"/>
      <c r="AD34" s="110"/>
      <c r="AE34" s="110"/>
      <c r="AF34" s="110"/>
      <c r="AG34" s="110"/>
      <c r="AH34" s="109"/>
      <c r="AI34" s="108"/>
      <c r="AJ34" s="50">
        <f t="shared" si="6"/>
        <v>0</v>
      </c>
      <c r="AK34" s="39"/>
      <c r="AL34" s="40">
        <v>2000</v>
      </c>
      <c r="AM34" s="51">
        <f t="shared" si="7"/>
        <v>0</v>
      </c>
      <c r="AN34" s="49">
        <f t="shared" si="0"/>
        <v>0</v>
      </c>
      <c r="AO34" s="49">
        <f t="shared" si="1"/>
        <v>0</v>
      </c>
      <c r="AP34" s="49">
        <f t="shared" si="2"/>
        <v>0</v>
      </c>
      <c r="AQ34" s="49">
        <f t="shared" si="3"/>
        <v>0</v>
      </c>
      <c r="AR34" s="49">
        <f t="shared" si="4"/>
        <v>0</v>
      </c>
      <c r="AS34" s="49"/>
      <c r="AT34" s="83" t="str">
        <f t="shared" si="5"/>
        <v>0</v>
      </c>
      <c r="AU34" s="84">
        <f>IF(AK34="身体",$AJ$34,$AN$10)</f>
        <v>0</v>
      </c>
      <c r="AV34" s="84">
        <f>IF(AK34="知的",$AJ$34,$AN$10)</f>
        <v>0</v>
      </c>
      <c r="AW34" s="84">
        <f>IF(AK34="精神",$AJ$34,$AN$10)</f>
        <v>0</v>
      </c>
    </row>
    <row r="35" spans="1:49" s="41" customFormat="1" ht="17.25" customHeight="1">
      <c r="A35" s="42">
        <v>24</v>
      </c>
      <c r="B35" s="42"/>
      <c r="C35" s="130"/>
      <c r="D35" s="131"/>
      <c r="E35" s="116"/>
      <c r="F35" s="117"/>
      <c r="G35" s="117"/>
      <c r="H35" s="37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8"/>
      <c r="V35" s="38"/>
      <c r="W35" s="38"/>
      <c r="X35" s="38"/>
      <c r="Y35" s="38"/>
      <c r="Z35" s="38"/>
      <c r="AA35" s="38"/>
      <c r="AB35" s="38"/>
      <c r="AC35" s="113"/>
      <c r="AD35" s="113"/>
      <c r="AE35" s="113"/>
      <c r="AF35" s="113"/>
      <c r="AG35" s="110"/>
      <c r="AH35" s="109"/>
      <c r="AI35" s="108"/>
      <c r="AJ35" s="50">
        <f t="shared" si="6"/>
        <v>0</v>
      </c>
      <c r="AK35" s="39"/>
      <c r="AL35" s="40">
        <v>2000</v>
      </c>
      <c r="AM35" s="51">
        <f t="shared" si="7"/>
        <v>0</v>
      </c>
      <c r="AN35" s="49">
        <f t="shared" si="0"/>
        <v>0</v>
      </c>
      <c r="AO35" s="49">
        <f t="shared" si="1"/>
        <v>0</v>
      </c>
      <c r="AP35" s="49">
        <f t="shared" si="2"/>
        <v>0</v>
      </c>
      <c r="AQ35" s="49">
        <f t="shared" si="3"/>
        <v>0</v>
      </c>
      <c r="AR35" s="49">
        <f t="shared" si="4"/>
        <v>0</v>
      </c>
      <c r="AS35" s="49"/>
      <c r="AT35" s="83" t="str">
        <f t="shared" si="5"/>
        <v>0</v>
      </c>
      <c r="AU35" s="84">
        <f>IF(AK35="身体",$AJ$35,$AN$10)</f>
        <v>0</v>
      </c>
      <c r="AV35" s="84">
        <f>IF(AK35="知的",$AJ$35,$AN$10)</f>
        <v>0</v>
      </c>
      <c r="AW35" s="84">
        <f>IF(AK35="精神",$AJ$35,$AN$10)</f>
        <v>0</v>
      </c>
    </row>
    <row r="36" spans="1:49" s="41" customFormat="1" ht="17.25" customHeight="1">
      <c r="A36" s="42">
        <v>25</v>
      </c>
      <c r="B36" s="42"/>
      <c r="C36" s="130"/>
      <c r="D36" s="131"/>
      <c r="E36" s="116"/>
      <c r="F36" s="117"/>
      <c r="G36" s="117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/>
      <c r="V36" s="36"/>
      <c r="W36" s="36"/>
      <c r="X36" s="36"/>
      <c r="Y36" s="38"/>
      <c r="Z36" s="38"/>
      <c r="AA36" s="38"/>
      <c r="AB36" s="38"/>
      <c r="AC36" s="110"/>
      <c r="AD36" s="110"/>
      <c r="AE36" s="110"/>
      <c r="AF36" s="110"/>
      <c r="AG36" s="110"/>
      <c r="AH36" s="109"/>
      <c r="AI36" s="108"/>
      <c r="AJ36" s="50">
        <f t="shared" si="6"/>
        <v>0</v>
      </c>
      <c r="AK36" s="39"/>
      <c r="AL36" s="40">
        <v>2000</v>
      </c>
      <c r="AM36" s="51">
        <f t="shared" si="7"/>
        <v>0</v>
      </c>
      <c r="AN36" s="49">
        <f t="shared" si="0"/>
        <v>0</v>
      </c>
      <c r="AO36" s="49">
        <f t="shared" si="1"/>
        <v>0</v>
      </c>
      <c r="AP36" s="49">
        <f t="shared" si="2"/>
        <v>0</v>
      </c>
      <c r="AQ36" s="49">
        <f t="shared" si="3"/>
        <v>0</v>
      </c>
      <c r="AR36" s="49">
        <f t="shared" si="4"/>
        <v>0</v>
      </c>
      <c r="AS36" s="49"/>
      <c r="AT36" s="83" t="str">
        <f t="shared" si="5"/>
        <v>0</v>
      </c>
      <c r="AU36" s="84">
        <f>IF(AK36="身体",$AJ$36,$AN$10)</f>
        <v>0</v>
      </c>
      <c r="AV36" s="84">
        <f>IF(AK36="知的",$AJ$36,$AN$10)</f>
        <v>0</v>
      </c>
      <c r="AW36" s="84">
        <f>IF(AK36="精神",$AJ$36,$AN$10)</f>
        <v>0</v>
      </c>
    </row>
    <row r="37" spans="1:50" ht="20.25" customHeight="1">
      <c r="A37" s="157" t="s">
        <v>9</v>
      </c>
      <c r="B37" s="158"/>
      <c r="C37" s="158"/>
      <c r="D37" s="159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8"/>
      <c r="AM37" s="52">
        <f>SUM(AM12:AM36)</f>
        <v>0</v>
      </c>
      <c r="AN37" s="85"/>
      <c r="AO37" s="85"/>
      <c r="AP37" s="85"/>
      <c r="AQ37" s="85"/>
      <c r="AR37" s="85"/>
      <c r="AS37" s="85"/>
      <c r="AT37" s="85"/>
      <c r="AU37" s="85">
        <f>SUM(AU12:AU36)</f>
        <v>0</v>
      </c>
      <c r="AV37" s="85">
        <f>SUM(AV12:AV36)</f>
        <v>0</v>
      </c>
      <c r="AW37" s="85">
        <f>SUM(AW12:AW36)</f>
        <v>0</v>
      </c>
      <c r="AX37" s="18" t="s">
        <v>76</v>
      </c>
    </row>
    <row r="38" spans="37:49" ht="16.5" customHeight="1">
      <c r="AK38" s="129" t="s">
        <v>26</v>
      </c>
      <c r="AL38" s="129"/>
      <c r="AM38" s="129"/>
      <c r="AN38" s="85"/>
      <c r="AO38" s="85"/>
      <c r="AP38" s="85"/>
      <c r="AQ38" s="85"/>
      <c r="AR38" s="85"/>
      <c r="AS38" s="85"/>
      <c r="AT38" s="85"/>
      <c r="AU38" s="82" t="s">
        <v>73</v>
      </c>
      <c r="AV38" s="82" t="s">
        <v>74</v>
      </c>
      <c r="AW38" s="82" t="s">
        <v>75</v>
      </c>
    </row>
    <row r="39" spans="17:50" ht="16.5" customHeight="1">
      <c r="Q39" s="20"/>
      <c r="AN39" s="85"/>
      <c r="AO39" s="85"/>
      <c r="AP39" s="85"/>
      <c r="AQ39" s="85"/>
      <c r="AR39" s="85"/>
      <c r="AS39" s="85"/>
      <c r="AT39" s="85"/>
      <c r="AU39" s="85">
        <f>COUNTIF(AK12:AK36,"身体")</f>
        <v>0</v>
      </c>
      <c r="AV39" s="85">
        <f>COUNTIF(AK12:AK36,"知的")</f>
        <v>0</v>
      </c>
      <c r="AW39" s="85">
        <f>COUNTIF(AK12:AK36,"精神")</f>
        <v>0</v>
      </c>
      <c r="AX39" s="18" t="s">
        <v>77</v>
      </c>
    </row>
    <row r="40" spans="40:49" ht="16.5" customHeight="1"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</sheetData>
  <sheetProtection password="CC0D" sheet="1"/>
  <protectedRanges>
    <protectedRange sqref="F12:F16 B12:C12 B13:B17 E12:E17 C13:C36" name="範囲1"/>
  </protectedRanges>
  <mergeCells count="45">
    <mergeCell ref="A2:AM2"/>
    <mergeCell ref="A6:C6"/>
    <mergeCell ref="A7:C7"/>
    <mergeCell ref="D7:N7"/>
    <mergeCell ref="A8:C8"/>
    <mergeCell ref="D8:N8"/>
    <mergeCell ref="D6:N6"/>
    <mergeCell ref="P6:AG6"/>
    <mergeCell ref="P7:AG8"/>
    <mergeCell ref="A9:C9"/>
    <mergeCell ref="D9:N9"/>
    <mergeCell ref="A10:A11"/>
    <mergeCell ref="B10:B11"/>
    <mergeCell ref="C10:C11"/>
    <mergeCell ref="AJ10:AJ11"/>
    <mergeCell ref="AK10:AK11"/>
    <mergeCell ref="AL10:AL11"/>
    <mergeCell ref="AM10:AM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D37"/>
    <mergeCell ref="AK38:AM38"/>
  </mergeCells>
  <conditionalFormatting sqref="C15:D15">
    <cfRule type="expression" priority="22" dxfId="0" stopIfTrue="1">
      <formula>$AT$15+0&gt;0</formula>
    </cfRule>
    <cfRule type="expression" priority="26" dxfId="0">
      <formula>AT$15=1</formula>
    </cfRule>
  </conditionalFormatting>
  <conditionalFormatting sqref="C12:D12">
    <cfRule type="expression" priority="25" dxfId="0">
      <formula>$AT$12+0&gt;0</formula>
    </cfRule>
  </conditionalFormatting>
  <conditionalFormatting sqref="C13:D13">
    <cfRule type="expression" priority="24" dxfId="0" stopIfTrue="1">
      <formula>$AT$13+0&gt;0</formula>
    </cfRule>
  </conditionalFormatting>
  <conditionalFormatting sqref="C14:D14">
    <cfRule type="expression" priority="23" dxfId="0" stopIfTrue="1">
      <formula>$AT$14+0&gt;0</formula>
    </cfRule>
  </conditionalFormatting>
  <conditionalFormatting sqref="C16:D16">
    <cfRule type="expression" priority="21" dxfId="0" stopIfTrue="1">
      <formula>$AT$16+0&gt;0</formula>
    </cfRule>
  </conditionalFormatting>
  <conditionalFormatting sqref="C17:D17">
    <cfRule type="expression" priority="20" dxfId="0" stopIfTrue="1">
      <formula>$AT$17+0&gt;0</formula>
    </cfRule>
  </conditionalFormatting>
  <conditionalFormatting sqref="C18:D18">
    <cfRule type="expression" priority="19" dxfId="0" stopIfTrue="1">
      <formula>$AT$18+0&gt;0</formula>
    </cfRule>
  </conditionalFormatting>
  <conditionalFormatting sqref="C19:D19">
    <cfRule type="expression" priority="18" dxfId="0" stopIfTrue="1">
      <formula>$AT$19+0&gt;0</formula>
    </cfRule>
  </conditionalFormatting>
  <conditionalFormatting sqref="C20:D20">
    <cfRule type="expression" priority="17" dxfId="0" stopIfTrue="1">
      <formula>$AT$20+0&gt;0</formula>
    </cfRule>
  </conditionalFormatting>
  <conditionalFormatting sqref="C21:D21">
    <cfRule type="expression" priority="16" dxfId="0" stopIfTrue="1">
      <formula>$AT$21+0&gt;0</formula>
    </cfRule>
  </conditionalFormatting>
  <conditionalFormatting sqref="C22:D22">
    <cfRule type="expression" priority="15" dxfId="0" stopIfTrue="1">
      <formula>$AT$22+0&gt;0</formula>
    </cfRule>
  </conditionalFormatting>
  <conditionalFormatting sqref="C23:D23">
    <cfRule type="expression" priority="14" dxfId="0" stopIfTrue="1">
      <formula>$AT$23+0&gt;0</formula>
    </cfRule>
  </conditionalFormatting>
  <conditionalFormatting sqref="C24:D24">
    <cfRule type="expression" priority="13" dxfId="0" stopIfTrue="1">
      <formula>$AT$24+0&gt;0</formula>
    </cfRule>
  </conditionalFormatting>
  <conditionalFormatting sqref="C25:D25">
    <cfRule type="expression" priority="12" dxfId="0" stopIfTrue="1">
      <formula>$AT$25+0&gt;0</formula>
    </cfRule>
  </conditionalFormatting>
  <conditionalFormatting sqref="C26:D26">
    <cfRule type="expression" priority="11" dxfId="0" stopIfTrue="1">
      <formula>$AT$26+0&gt;0</formula>
    </cfRule>
  </conditionalFormatting>
  <conditionalFormatting sqref="C27:D27">
    <cfRule type="expression" priority="10" dxfId="0" stopIfTrue="1">
      <formula>$AT$27+0&gt;0</formula>
    </cfRule>
  </conditionalFormatting>
  <conditionalFormatting sqref="C28:D28">
    <cfRule type="expression" priority="9" dxfId="0" stopIfTrue="1">
      <formula>$AT$28+0&gt;0</formula>
    </cfRule>
  </conditionalFormatting>
  <conditionalFormatting sqref="C29:D29">
    <cfRule type="expression" priority="8" dxfId="0" stopIfTrue="1">
      <formula>$AT$29+0&gt;0</formula>
    </cfRule>
  </conditionalFormatting>
  <conditionalFormatting sqref="C30:D30">
    <cfRule type="expression" priority="7" dxfId="0" stopIfTrue="1">
      <formula>$AT$30+0&gt;0</formula>
    </cfRule>
  </conditionalFormatting>
  <conditionalFormatting sqref="C31:D31">
    <cfRule type="expression" priority="6" dxfId="0" stopIfTrue="1">
      <formula>$AT$31+0&gt;0</formula>
    </cfRule>
  </conditionalFormatting>
  <conditionalFormatting sqref="C32:D32">
    <cfRule type="expression" priority="5" dxfId="0" stopIfTrue="1">
      <formula>$AT$32+0&gt;0</formula>
    </cfRule>
  </conditionalFormatting>
  <conditionalFormatting sqref="C33:D33">
    <cfRule type="expression" priority="4" dxfId="0" stopIfTrue="1">
      <formula>$AT$33+0&gt;0</formula>
    </cfRule>
  </conditionalFormatting>
  <conditionalFormatting sqref="C34:D34">
    <cfRule type="expression" priority="3" dxfId="0" stopIfTrue="1">
      <formula>$AT$34+0&gt;0</formula>
    </cfRule>
  </conditionalFormatting>
  <conditionalFormatting sqref="C35:D35">
    <cfRule type="expression" priority="2" dxfId="0" stopIfTrue="1">
      <formula>$AT$35+0&gt;0</formula>
    </cfRule>
  </conditionalFormatting>
  <conditionalFormatting sqref="C36:D36">
    <cfRule type="expression" priority="1" dxfId="0" stopIfTrue="1">
      <formula>$AT$36+0&gt;0</formula>
    </cfRule>
  </conditionalFormatting>
  <dataValidations count="2">
    <dataValidation type="list" allowBlank="1" showInputMessage="1" showErrorMessage="1" sqref="E12:AI36">
      <formula1>"○"</formula1>
    </dataValidation>
    <dataValidation type="list" allowBlank="1" showInputMessage="1" showErrorMessage="1" sqref="AK12:AK36">
      <formula1>"身体,知的,精神"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9"/>
  <sheetViews>
    <sheetView view="pageBreakPreview" zoomScale="85" zoomScaleSheetLayoutView="85" zoomScalePageLayoutView="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C12" sqref="C12:D12"/>
    </sheetView>
  </sheetViews>
  <sheetFormatPr defaultColWidth="9.140625" defaultRowHeight="16.5" customHeight="1"/>
  <cols>
    <col min="1" max="1" width="3.57421875" style="18" customWidth="1"/>
    <col min="2" max="3" width="13.421875" style="18" customWidth="1"/>
    <col min="4" max="4" width="3.00390625" style="18" bestFit="1" customWidth="1"/>
    <col min="5" max="35" width="3.140625" style="18" customWidth="1"/>
    <col min="36" max="36" width="7.421875" style="18" bestFit="1" customWidth="1"/>
    <col min="37" max="37" width="8.7109375" style="18" customWidth="1"/>
    <col min="38" max="38" width="9.00390625" style="18" bestFit="1" customWidth="1"/>
    <col min="39" max="39" width="9.00390625" style="18" customWidth="1"/>
    <col min="40" max="45" width="3.28125" style="18" customWidth="1"/>
    <col min="46" max="16384" width="9.00390625" style="18" customWidth="1"/>
  </cols>
  <sheetData>
    <row r="1" ht="11.25" customHeight="1"/>
    <row r="2" spans="1:39" ht="23.2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4" s="19" customFormat="1" ht="16.5" customHeight="1">
      <c r="A4" s="19" t="s">
        <v>2</v>
      </c>
    </row>
    <row r="5" spans="36:49" s="19" customFormat="1" ht="16.5" customHeight="1" thickBot="1">
      <c r="AJ5" s="20" t="s">
        <v>14</v>
      </c>
      <c r="AK5" s="20"/>
      <c r="AN5" s="81"/>
      <c r="AO5" s="81"/>
      <c r="AP5" s="81"/>
      <c r="AQ5" s="81"/>
      <c r="AR5" s="81"/>
      <c r="AS5" s="81"/>
      <c r="AT5" s="81"/>
      <c r="AU5" s="81"/>
      <c r="AV5" s="81"/>
      <c r="AW5" s="81"/>
    </row>
    <row r="6" spans="1:49" s="19" customFormat="1" ht="21" customHeight="1">
      <c r="A6" s="139" t="s">
        <v>5</v>
      </c>
      <c r="B6" s="140"/>
      <c r="C6" s="141"/>
      <c r="D6" s="150" t="s">
        <v>86</v>
      </c>
      <c r="E6" s="151"/>
      <c r="F6" s="151"/>
      <c r="G6" s="151"/>
      <c r="H6" s="151"/>
      <c r="I6" s="151"/>
      <c r="J6" s="151"/>
      <c r="K6" s="151"/>
      <c r="L6" s="151"/>
      <c r="M6" s="151"/>
      <c r="N6" s="152"/>
      <c r="P6" s="120" t="s">
        <v>79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  <c r="AI6" s="20" t="s">
        <v>43</v>
      </c>
      <c r="AK6" s="20"/>
      <c r="AN6" s="81"/>
      <c r="AO6" s="81"/>
      <c r="AP6" s="81"/>
      <c r="AQ6" s="81"/>
      <c r="AR6" s="81"/>
      <c r="AS6" s="81"/>
      <c r="AT6" s="81"/>
      <c r="AU6" s="86" t="s">
        <v>16</v>
      </c>
      <c r="AV6" s="86" t="s">
        <v>15</v>
      </c>
      <c r="AW6" s="81"/>
    </row>
    <row r="7" spans="1:49" s="19" customFormat="1" ht="21" customHeight="1">
      <c r="A7" s="142" t="s">
        <v>6</v>
      </c>
      <c r="B7" s="143"/>
      <c r="C7" s="144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2"/>
      <c r="P7" s="123" t="s">
        <v>80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5"/>
      <c r="AI7" s="20" t="s">
        <v>44</v>
      </c>
      <c r="AK7" s="20"/>
      <c r="AN7" s="81"/>
      <c r="AO7" s="81"/>
      <c r="AP7" s="81"/>
      <c r="AQ7" s="81"/>
      <c r="AR7" s="81"/>
      <c r="AS7" s="81"/>
      <c r="AT7" s="81"/>
      <c r="AU7" s="87" t="s">
        <v>61</v>
      </c>
      <c r="AV7" s="88">
        <v>2000</v>
      </c>
      <c r="AW7" s="81"/>
    </row>
    <row r="8" spans="1:49" s="19" customFormat="1" ht="21" customHeight="1" thickBot="1">
      <c r="A8" s="142" t="s">
        <v>7</v>
      </c>
      <c r="B8" s="143"/>
      <c r="C8" s="14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2"/>
      <c r="P8" s="126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I8" s="20" t="s">
        <v>45</v>
      </c>
      <c r="AK8" s="20"/>
      <c r="AN8" s="81"/>
      <c r="AO8" s="81"/>
      <c r="AP8" s="81"/>
      <c r="AQ8" s="81"/>
      <c r="AR8" s="81"/>
      <c r="AS8" s="81"/>
      <c r="AT8" s="81"/>
      <c r="AU8" s="87" t="s">
        <v>62</v>
      </c>
      <c r="AV8" s="88">
        <v>2000</v>
      </c>
      <c r="AW8" s="81"/>
    </row>
    <row r="9" spans="1:49" s="19" customFormat="1" ht="21" customHeight="1" thickBot="1">
      <c r="A9" s="145" t="s">
        <v>8</v>
      </c>
      <c r="B9" s="146"/>
      <c r="C9" s="147"/>
      <c r="D9" s="163" t="s">
        <v>71</v>
      </c>
      <c r="E9" s="164"/>
      <c r="F9" s="164"/>
      <c r="G9" s="164"/>
      <c r="H9" s="164"/>
      <c r="I9" s="164"/>
      <c r="J9" s="164"/>
      <c r="K9" s="164"/>
      <c r="L9" s="164"/>
      <c r="M9" s="164"/>
      <c r="N9" s="165"/>
      <c r="AJ9" s="20"/>
      <c r="AK9" s="20"/>
      <c r="AN9" s="81"/>
      <c r="AO9" s="81"/>
      <c r="AP9" s="81"/>
      <c r="AQ9" s="81"/>
      <c r="AR9" s="81"/>
      <c r="AS9" s="81"/>
      <c r="AT9" s="81"/>
      <c r="AU9" s="87" t="s">
        <v>63</v>
      </c>
      <c r="AV9" s="88">
        <v>2000</v>
      </c>
      <c r="AW9" s="81"/>
    </row>
    <row r="10" spans="1:49" s="30" customFormat="1" ht="16.5" customHeight="1">
      <c r="A10" s="133"/>
      <c r="B10" s="135" t="s">
        <v>0</v>
      </c>
      <c r="C10" s="137" t="s">
        <v>1</v>
      </c>
      <c r="D10" s="74" t="s">
        <v>3</v>
      </c>
      <c r="E10" s="25">
        <v>1</v>
      </c>
      <c r="F10" s="26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7">
        <v>9</v>
      </c>
      <c r="N10" s="27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5">
        <v>31</v>
      </c>
      <c r="AJ10" s="153" t="s">
        <v>10</v>
      </c>
      <c r="AK10" s="137" t="s">
        <v>11</v>
      </c>
      <c r="AL10" s="137" t="s">
        <v>13</v>
      </c>
      <c r="AM10" s="155" t="s">
        <v>12</v>
      </c>
      <c r="AN10" s="80"/>
      <c r="AO10" s="80"/>
      <c r="AP10" s="80"/>
      <c r="AQ10" s="80"/>
      <c r="AR10" s="80"/>
      <c r="AS10" s="80"/>
      <c r="AT10" s="80"/>
      <c r="AU10" s="81"/>
      <c r="AV10" s="81"/>
      <c r="AW10" s="80"/>
    </row>
    <row r="11" spans="1:49" s="30" customFormat="1" ht="16.5" customHeight="1" thickBot="1">
      <c r="A11" s="134"/>
      <c r="B11" s="136"/>
      <c r="C11" s="138"/>
      <c r="D11" s="75" t="s">
        <v>4</v>
      </c>
      <c r="E11" s="90" t="s">
        <v>56</v>
      </c>
      <c r="F11" s="32" t="s">
        <v>57</v>
      </c>
      <c r="G11" s="33" t="s">
        <v>3</v>
      </c>
      <c r="H11" s="97" t="s">
        <v>58</v>
      </c>
      <c r="I11" s="97" t="s">
        <v>59</v>
      </c>
      <c r="J11" s="97" t="s">
        <v>60</v>
      </c>
      <c r="K11" s="97" t="s">
        <v>55</v>
      </c>
      <c r="L11" s="97" t="s">
        <v>56</v>
      </c>
      <c r="M11" s="98" t="s">
        <v>57</v>
      </c>
      <c r="N11" s="99" t="s">
        <v>3</v>
      </c>
      <c r="O11" s="97" t="s">
        <v>58</v>
      </c>
      <c r="P11" s="97" t="s">
        <v>59</v>
      </c>
      <c r="Q11" s="97" t="s">
        <v>60</v>
      </c>
      <c r="R11" s="97" t="s">
        <v>55</v>
      </c>
      <c r="S11" s="97" t="s">
        <v>56</v>
      </c>
      <c r="T11" s="98" t="s">
        <v>57</v>
      </c>
      <c r="U11" s="99" t="s">
        <v>3</v>
      </c>
      <c r="V11" s="97" t="s">
        <v>58</v>
      </c>
      <c r="W11" s="97" t="s">
        <v>59</v>
      </c>
      <c r="X11" s="99" t="s">
        <v>60</v>
      </c>
      <c r="Y11" s="97" t="s">
        <v>55</v>
      </c>
      <c r="Z11" s="97" t="s">
        <v>64</v>
      </c>
      <c r="AA11" s="98" t="s">
        <v>65</v>
      </c>
      <c r="AB11" s="99" t="s">
        <v>66</v>
      </c>
      <c r="AC11" s="97" t="s">
        <v>67</v>
      </c>
      <c r="AD11" s="97" t="s">
        <v>68</v>
      </c>
      <c r="AE11" s="97" t="s">
        <v>69</v>
      </c>
      <c r="AF11" s="97" t="s">
        <v>70</v>
      </c>
      <c r="AG11" s="97" t="s">
        <v>64</v>
      </c>
      <c r="AH11" s="98" t="s">
        <v>65</v>
      </c>
      <c r="AI11" s="99" t="s">
        <v>66</v>
      </c>
      <c r="AJ11" s="154"/>
      <c r="AK11" s="138"/>
      <c r="AL11" s="138"/>
      <c r="AM11" s="166"/>
      <c r="AN11" s="82">
        <v>1</v>
      </c>
      <c r="AO11" s="82">
        <v>2</v>
      </c>
      <c r="AP11" s="82">
        <v>3</v>
      </c>
      <c r="AQ11" s="82">
        <v>4</v>
      </c>
      <c r="AR11" s="82">
        <v>5</v>
      </c>
      <c r="AS11" s="82">
        <v>6</v>
      </c>
      <c r="AT11" s="80"/>
      <c r="AU11" s="82" t="s">
        <v>73</v>
      </c>
      <c r="AV11" s="82" t="s">
        <v>74</v>
      </c>
      <c r="AW11" s="82" t="s">
        <v>75</v>
      </c>
    </row>
    <row r="12" spans="1:49" s="41" customFormat="1" ht="17.25" customHeight="1">
      <c r="A12" s="35">
        <v>1</v>
      </c>
      <c r="B12" s="35"/>
      <c r="C12" s="148"/>
      <c r="D12" s="149"/>
      <c r="E12" s="114"/>
      <c r="F12" s="115"/>
      <c r="G12" s="36"/>
      <c r="H12" s="100"/>
      <c r="I12" s="92"/>
      <c r="J12" s="92"/>
      <c r="K12" s="92"/>
      <c r="L12" s="100"/>
      <c r="M12" s="100"/>
      <c r="N12" s="92"/>
      <c r="O12" s="92"/>
      <c r="P12" s="92"/>
      <c r="Q12" s="92"/>
      <c r="R12" s="92"/>
      <c r="S12" s="100"/>
      <c r="T12" s="100"/>
      <c r="U12" s="100"/>
      <c r="V12" s="92"/>
      <c r="W12" s="100"/>
      <c r="X12" s="100"/>
      <c r="Y12" s="100"/>
      <c r="Z12" s="100"/>
      <c r="AA12" s="100"/>
      <c r="AB12" s="100"/>
      <c r="AC12" s="100"/>
      <c r="AD12" s="100"/>
      <c r="AE12" s="92"/>
      <c r="AF12" s="92"/>
      <c r="AG12" s="92"/>
      <c r="AH12" s="101"/>
      <c r="AI12" s="104"/>
      <c r="AJ12" s="50">
        <f>COUNTIF(E12:AI12,"○")</f>
        <v>0</v>
      </c>
      <c r="AK12" s="39"/>
      <c r="AL12" s="40">
        <v>2000</v>
      </c>
      <c r="AM12" s="51">
        <f>IF(AL12="","",AJ12*AL12)</f>
        <v>0</v>
      </c>
      <c r="AN12" s="49">
        <f>COUNTIF(E12:F12,"○")</f>
        <v>0</v>
      </c>
      <c r="AO12" s="49">
        <f>COUNTIF(G12:M12,"○")</f>
        <v>0</v>
      </c>
      <c r="AP12" s="49">
        <f>COUNTIF(N12:T12,"○")</f>
        <v>0</v>
      </c>
      <c r="AQ12" s="49">
        <f>COUNTIF(U12:AA12,"○")</f>
        <v>0</v>
      </c>
      <c r="AR12" s="49">
        <f>COUNTIF(AB12:AH12,"○")</f>
        <v>0</v>
      </c>
      <c r="AS12" s="49">
        <f>COUNTIF(AI12,"○")</f>
        <v>0</v>
      </c>
      <c r="AT12" s="83" t="str">
        <f>IF(AN12&gt;3,"1",IF(AO12&gt;3,"1",IF(AP12&gt;3,"1",IF(AQ12&gt;3,"1",IF(AR12&gt;3,"1",IF(AS12&gt;3,"1","0"))))))</f>
        <v>0</v>
      </c>
      <c r="AU12" s="84">
        <f>IF(AK12="身体",$AJ$12,$AN$10)</f>
        <v>0</v>
      </c>
      <c r="AV12" s="84">
        <f>IF(AK12="知的",$AJ$12,$AN$10)</f>
        <v>0</v>
      </c>
      <c r="AW12" s="84">
        <f>IF(AK12="精神",$AJ$12,$AN$10)</f>
        <v>0</v>
      </c>
    </row>
    <row r="13" spans="1:49" s="41" customFormat="1" ht="17.25" customHeight="1">
      <c r="A13" s="42">
        <v>2</v>
      </c>
      <c r="B13" s="42"/>
      <c r="C13" s="130"/>
      <c r="D13" s="131"/>
      <c r="E13" s="116"/>
      <c r="F13" s="117"/>
      <c r="G13" s="9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6"/>
      <c r="AC13" s="36"/>
      <c r="AD13" s="100"/>
      <c r="AE13" s="92"/>
      <c r="AF13" s="100"/>
      <c r="AG13" s="100"/>
      <c r="AH13" s="100"/>
      <c r="AI13" s="105"/>
      <c r="AJ13" s="50">
        <f>COUNTIF(E13:AI13,"○")</f>
        <v>0</v>
      </c>
      <c r="AK13" s="39"/>
      <c r="AL13" s="40">
        <v>2000</v>
      </c>
      <c r="AM13" s="51">
        <f>IF(AL13="","",AJ13*AL13)</f>
        <v>0</v>
      </c>
      <c r="AN13" s="49">
        <f aca="true" t="shared" si="0" ref="AN13:AN36">COUNTIF(E13:F13,"○")</f>
        <v>0</v>
      </c>
      <c r="AO13" s="49">
        <f aca="true" t="shared" si="1" ref="AO13:AO36">COUNTIF(G13:M13,"○")</f>
        <v>0</v>
      </c>
      <c r="AP13" s="49">
        <f aca="true" t="shared" si="2" ref="AP13:AP36">COUNTIF(N13:T13,"○")</f>
        <v>0</v>
      </c>
      <c r="AQ13" s="49">
        <f aca="true" t="shared" si="3" ref="AQ13:AQ36">COUNTIF(U13:AA13,"○")</f>
        <v>0</v>
      </c>
      <c r="AR13" s="49">
        <f aca="true" t="shared" si="4" ref="AR13:AR36">COUNTIF(AB13:AH13,"○")</f>
        <v>0</v>
      </c>
      <c r="AS13" s="49">
        <f aca="true" t="shared" si="5" ref="AS13:AS36">COUNTIF(AI13,"○")</f>
        <v>0</v>
      </c>
      <c r="AT13" s="83" t="str">
        <f aca="true" t="shared" si="6" ref="AT13:AT36">IF(AN13&gt;3,"1",IF(AO13&gt;3,"1",IF(AP13&gt;3,"1",IF(AQ13&gt;3,"1",IF(AR13&gt;3,"1",IF(AS13&gt;3,"1","0"))))))</f>
        <v>0</v>
      </c>
      <c r="AU13" s="84">
        <f>IF(AK13="身体",$AJ$13,$AN$10)</f>
        <v>0</v>
      </c>
      <c r="AV13" s="84">
        <f>IF(AK13="知的",$AJ$13,$AN$10)</f>
        <v>0</v>
      </c>
      <c r="AW13" s="84">
        <f>IF(AK13="精神",$AJ$13,$AN$10)</f>
        <v>0</v>
      </c>
    </row>
    <row r="14" spans="1:49" s="41" customFormat="1" ht="17.25" customHeight="1">
      <c r="A14" s="42">
        <v>3</v>
      </c>
      <c r="B14" s="42"/>
      <c r="C14" s="130"/>
      <c r="D14" s="131"/>
      <c r="E14" s="116"/>
      <c r="F14" s="117"/>
      <c r="G14" s="44"/>
      <c r="H14" s="37"/>
      <c r="I14" s="3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05"/>
      <c r="AJ14" s="50">
        <f aca="true" t="shared" si="7" ref="AJ14:AJ36">COUNTIF(E14:AI14,"○")</f>
        <v>0</v>
      </c>
      <c r="AK14" s="39"/>
      <c r="AL14" s="40">
        <v>2000</v>
      </c>
      <c r="AM14" s="51">
        <f aca="true" t="shared" si="8" ref="AM14:AM36">IF(AL14="","",AJ14*AL14)</f>
        <v>0</v>
      </c>
      <c r="AN14" s="49">
        <f t="shared" si="0"/>
        <v>0</v>
      </c>
      <c r="AO14" s="49">
        <f t="shared" si="1"/>
        <v>0</v>
      </c>
      <c r="AP14" s="49">
        <f t="shared" si="2"/>
        <v>0</v>
      </c>
      <c r="AQ14" s="49">
        <f t="shared" si="3"/>
        <v>0</v>
      </c>
      <c r="AR14" s="49">
        <f t="shared" si="4"/>
        <v>0</v>
      </c>
      <c r="AS14" s="49">
        <f t="shared" si="5"/>
        <v>0</v>
      </c>
      <c r="AT14" s="83" t="str">
        <f t="shared" si="6"/>
        <v>0</v>
      </c>
      <c r="AU14" s="84">
        <f>IF(AK14="身体",$AJ$14,$AN$10)</f>
        <v>0</v>
      </c>
      <c r="AV14" s="84">
        <f>IF(AK14="知的",$AJ$14,$AN$10)</f>
        <v>0</v>
      </c>
      <c r="AW14" s="84">
        <f>IF(AK14="精神",$AJ$14,$AN$10)</f>
        <v>0</v>
      </c>
    </row>
    <row r="15" spans="1:49" s="41" customFormat="1" ht="17.25" customHeight="1">
      <c r="A15" s="42">
        <v>4</v>
      </c>
      <c r="B15" s="42"/>
      <c r="C15" s="130"/>
      <c r="D15" s="131"/>
      <c r="E15" s="116"/>
      <c r="F15" s="117"/>
      <c r="G15" s="44"/>
      <c r="H15" s="37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05"/>
      <c r="AJ15" s="50">
        <f t="shared" si="7"/>
        <v>0</v>
      </c>
      <c r="AK15" s="39"/>
      <c r="AL15" s="40">
        <v>2000</v>
      </c>
      <c r="AM15" s="51">
        <f t="shared" si="8"/>
        <v>0</v>
      </c>
      <c r="AN15" s="49">
        <f t="shared" si="0"/>
        <v>0</v>
      </c>
      <c r="AO15" s="49">
        <f t="shared" si="1"/>
        <v>0</v>
      </c>
      <c r="AP15" s="49">
        <f t="shared" si="2"/>
        <v>0</v>
      </c>
      <c r="AQ15" s="49">
        <f t="shared" si="3"/>
        <v>0</v>
      </c>
      <c r="AR15" s="49">
        <f t="shared" si="4"/>
        <v>0</v>
      </c>
      <c r="AS15" s="49">
        <f t="shared" si="5"/>
        <v>0</v>
      </c>
      <c r="AT15" s="83" t="str">
        <f t="shared" si="6"/>
        <v>0</v>
      </c>
      <c r="AU15" s="84">
        <f>IF(AK15="身体",$AJ$15,$AN$10)</f>
        <v>0</v>
      </c>
      <c r="AV15" s="84">
        <f>IF(AK15="知的",$AJ$15,$AN$10)</f>
        <v>0</v>
      </c>
      <c r="AW15" s="84">
        <f>IF(AK15="精神",$AJ$15,$AN$10)</f>
        <v>0</v>
      </c>
    </row>
    <row r="16" spans="1:49" s="41" customFormat="1" ht="17.25" customHeight="1">
      <c r="A16" s="42">
        <v>5</v>
      </c>
      <c r="B16" s="42"/>
      <c r="C16" s="130"/>
      <c r="D16" s="131"/>
      <c r="E16" s="116"/>
      <c r="F16" s="117"/>
      <c r="G16" s="44"/>
      <c r="H16" s="37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6"/>
      <c r="AC16" s="36"/>
      <c r="AD16" s="36"/>
      <c r="AE16" s="36"/>
      <c r="AF16" s="38"/>
      <c r="AG16" s="38"/>
      <c r="AH16" s="38"/>
      <c r="AI16" s="105"/>
      <c r="AJ16" s="50">
        <f t="shared" si="7"/>
        <v>0</v>
      </c>
      <c r="AK16" s="39"/>
      <c r="AL16" s="40">
        <v>2000</v>
      </c>
      <c r="AM16" s="51">
        <f t="shared" si="8"/>
        <v>0</v>
      </c>
      <c r="AN16" s="49">
        <f t="shared" si="0"/>
        <v>0</v>
      </c>
      <c r="AO16" s="49">
        <f t="shared" si="1"/>
        <v>0</v>
      </c>
      <c r="AP16" s="49">
        <f t="shared" si="2"/>
        <v>0</v>
      </c>
      <c r="AQ16" s="49">
        <f t="shared" si="3"/>
        <v>0</v>
      </c>
      <c r="AR16" s="49">
        <f t="shared" si="4"/>
        <v>0</v>
      </c>
      <c r="AS16" s="49">
        <f t="shared" si="5"/>
        <v>0</v>
      </c>
      <c r="AT16" s="83" t="str">
        <f t="shared" si="6"/>
        <v>0</v>
      </c>
      <c r="AU16" s="84">
        <f>IF(AK16="身体",$AJ$16,$AN$10)</f>
        <v>0</v>
      </c>
      <c r="AV16" s="84">
        <f>IF(AK16="知的",$AJ$16,$AN$10)</f>
        <v>0</v>
      </c>
      <c r="AW16" s="84">
        <f>IF(AK16="精神",$AJ$16,$AN$10)</f>
        <v>0</v>
      </c>
    </row>
    <row r="17" spans="1:49" s="41" customFormat="1" ht="17.25" customHeight="1">
      <c r="A17" s="42">
        <v>6</v>
      </c>
      <c r="B17" s="42"/>
      <c r="C17" s="130"/>
      <c r="D17" s="131"/>
      <c r="E17" s="116"/>
      <c r="F17" s="117"/>
      <c r="G17" s="44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6"/>
      <c r="W17" s="36"/>
      <c r="X17" s="36"/>
      <c r="Y17" s="36"/>
      <c r="Z17" s="38"/>
      <c r="AA17" s="38"/>
      <c r="AB17" s="38"/>
      <c r="AC17" s="38"/>
      <c r="AD17" s="38"/>
      <c r="AE17" s="38"/>
      <c r="AF17" s="38"/>
      <c r="AG17" s="38"/>
      <c r="AH17" s="38"/>
      <c r="AI17" s="105"/>
      <c r="AJ17" s="50">
        <f t="shared" si="7"/>
        <v>0</v>
      </c>
      <c r="AK17" s="39"/>
      <c r="AL17" s="40">
        <v>2000</v>
      </c>
      <c r="AM17" s="51">
        <f t="shared" si="8"/>
        <v>0</v>
      </c>
      <c r="AN17" s="49">
        <f t="shared" si="0"/>
        <v>0</v>
      </c>
      <c r="AO17" s="49">
        <f t="shared" si="1"/>
        <v>0</v>
      </c>
      <c r="AP17" s="49">
        <f t="shared" si="2"/>
        <v>0</v>
      </c>
      <c r="AQ17" s="49">
        <f t="shared" si="3"/>
        <v>0</v>
      </c>
      <c r="AR17" s="49">
        <f t="shared" si="4"/>
        <v>0</v>
      </c>
      <c r="AS17" s="49">
        <f t="shared" si="5"/>
        <v>0</v>
      </c>
      <c r="AT17" s="83" t="str">
        <f t="shared" si="6"/>
        <v>0</v>
      </c>
      <c r="AU17" s="84">
        <f>IF(AK17="身体",$AJ$17,$AN$10)</f>
        <v>0</v>
      </c>
      <c r="AV17" s="84">
        <f>IF(AK17="知的",$AJ$17,$AN$10)</f>
        <v>0</v>
      </c>
      <c r="AW17" s="84">
        <f>IF(AK17="精神",$AJ$17,$AN$10)</f>
        <v>0</v>
      </c>
    </row>
    <row r="18" spans="1:49" s="41" customFormat="1" ht="17.25" customHeight="1">
      <c r="A18" s="42">
        <v>7</v>
      </c>
      <c r="B18" s="42"/>
      <c r="C18" s="130"/>
      <c r="D18" s="131"/>
      <c r="E18" s="116"/>
      <c r="F18" s="117"/>
      <c r="G18" s="44"/>
      <c r="H18" s="37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6"/>
      <c r="AF18" s="36"/>
      <c r="AG18" s="36"/>
      <c r="AH18" s="36"/>
      <c r="AI18" s="105"/>
      <c r="AJ18" s="50">
        <f t="shared" si="7"/>
        <v>0</v>
      </c>
      <c r="AK18" s="39"/>
      <c r="AL18" s="40">
        <v>2000</v>
      </c>
      <c r="AM18" s="51">
        <f t="shared" si="8"/>
        <v>0</v>
      </c>
      <c r="AN18" s="49">
        <f t="shared" si="0"/>
        <v>0</v>
      </c>
      <c r="AO18" s="49">
        <f t="shared" si="1"/>
        <v>0</v>
      </c>
      <c r="AP18" s="49">
        <f t="shared" si="2"/>
        <v>0</v>
      </c>
      <c r="AQ18" s="49">
        <f t="shared" si="3"/>
        <v>0</v>
      </c>
      <c r="AR18" s="49">
        <f t="shared" si="4"/>
        <v>0</v>
      </c>
      <c r="AS18" s="49">
        <f t="shared" si="5"/>
        <v>0</v>
      </c>
      <c r="AT18" s="83" t="str">
        <f t="shared" si="6"/>
        <v>0</v>
      </c>
      <c r="AU18" s="84">
        <f>IF(AK18="身体",$AJ$18,$AN$10)</f>
        <v>0</v>
      </c>
      <c r="AV18" s="84">
        <f>IF(AK18="知的",$AJ$18,$AN$10)</f>
        <v>0</v>
      </c>
      <c r="AW18" s="84">
        <f>IF(AK18="精神",$AJ$18,$AN$10)</f>
        <v>0</v>
      </c>
    </row>
    <row r="19" spans="1:49" s="41" customFormat="1" ht="17.25" customHeight="1">
      <c r="A19" s="42">
        <v>8</v>
      </c>
      <c r="B19" s="42"/>
      <c r="C19" s="130"/>
      <c r="D19" s="131"/>
      <c r="E19" s="116"/>
      <c r="F19" s="117"/>
      <c r="G19" s="44"/>
      <c r="H19" s="37"/>
      <c r="I19" s="3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6"/>
      <c r="AC19" s="36"/>
      <c r="AD19" s="36"/>
      <c r="AE19" s="36"/>
      <c r="AF19" s="38"/>
      <c r="AG19" s="38"/>
      <c r="AH19" s="38"/>
      <c r="AI19" s="105"/>
      <c r="AJ19" s="50">
        <f t="shared" si="7"/>
        <v>0</v>
      </c>
      <c r="AK19" s="39"/>
      <c r="AL19" s="40">
        <v>2000</v>
      </c>
      <c r="AM19" s="51">
        <f t="shared" si="8"/>
        <v>0</v>
      </c>
      <c r="AN19" s="49">
        <f t="shared" si="0"/>
        <v>0</v>
      </c>
      <c r="AO19" s="49">
        <f t="shared" si="1"/>
        <v>0</v>
      </c>
      <c r="AP19" s="49">
        <f t="shared" si="2"/>
        <v>0</v>
      </c>
      <c r="AQ19" s="49">
        <f t="shared" si="3"/>
        <v>0</v>
      </c>
      <c r="AR19" s="49">
        <f t="shared" si="4"/>
        <v>0</v>
      </c>
      <c r="AS19" s="49">
        <f t="shared" si="5"/>
        <v>0</v>
      </c>
      <c r="AT19" s="83" t="str">
        <f t="shared" si="6"/>
        <v>0</v>
      </c>
      <c r="AU19" s="84">
        <f>IF(AK19="身体",$AJ$19,$AN$10)</f>
        <v>0</v>
      </c>
      <c r="AV19" s="84">
        <f>IF(AK19="知的",$AJ$19,$AN$10)</f>
        <v>0</v>
      </c>
      <c r="AW19" s="84">
        <f>IF(AK19="精神",$AJ$19,$AN$10)</f>
        <v>0</v>
      </c>
    </row>
    <row r="20" spans="1:49" s="41" customFormat="1" ht="17.25" customHeight="1">
      <c r="A20" s="42">
        <v>9</v>
      </c>
      <c r="B20" s="42"/>
      <c r="C20" s="130"/>
      <c r="D20" s="131"/>
      <c r="E20" s="116"/>
      <c r="F20" s="117"/>
      <c r="G20" s="44"/>
      <c r="H20" s="37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05"/>
      <c r="AJ20" s="50">
        <f t="shared" si="7"/>
        <v>0</v>
      </c>
      <c r="AK20" s="39"/>
      <c r="AL20" s="40">
        <v>2000</v>
      </c>
      <c r="AM20" s="51">
        <f t="shared" si="8"/>
        <v>0</v>
      </c>
      <c r="AN20" s="49">
        <f t="shared" si="0"/>
        <v>0</v>
      </c>
      <c r="AO20" s="49">
        <f t="shared" si="1"/>
        <v>0</v>
      </c>
      <c r="AP20" s="49">
        <f t="shared" si="2"/>
        <v>0</v>
      </c>
      <c r="AQ20" s="49">
        <f t="shared" si="3"/>
        <v>0</v>
      </c>
      <c r="AR20" s="49">
        <f t="shared" si="4"/>
        <v>0</v>
      </c>
      <c r="AS20" s="49">
        <f t="shared" si="5"/>
        <v>0</v>
      </c>
      <c r="AT20" s="83" t="str">
        <f t="shared" si="6"/>
        <v>0</v>
      </c>
      <c r="AU20" s="84">
        <f>IF(AK20="身体",$AJ$20,$AN$10)</f>
        <v>0</v>
      </c>
      <c r="AV20" s="84">
        <f>IF(AK20="知的",$AJ$20,$AN$10)</f>
        <v>0</v>
      </c>
      <c r="AW20" s="84">
        <f>IF(AK20="精神",$AJ$20,$AN$10)</f>
        <v>0</v>
      </c>
    </row>
    <row r="21" spans="1:49" s="41" customFormat="1" ht="17.25" customHeight="1">
      <c r="A21" s="42">
        <v>10</v>
      </c>
      <c r="B21" s="42"/>
      <c r="C21" s="130"/>
      <c r="D21" s="131"/>
      <c r="E21" s="116"/>
      <c r="F21" s="11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105"/>
      <c r="AJ21" s="50">
        <f t="shared" si="7"/>
        <v>0</v>
      </c>
      <c r="AK21" s="39"/>
      <c r="AL21" s="40">
        <v>2000</v>
      </c>
      <c r="AM21" s="51">
        <f t="shared" si="8"/>
        <v>0</v>
      </c>
      <c r="AN21" s="49">
        <f t="shared" si="0"/>
        <v>0</v>
      </c>
      <c r="AO21" s="49">
        <f t="shared" si="1"/>
        <v>0</v>
      </c>
      <c r="AP21" s="49">
        <f t="shared" si="2"/>
        <v>0</v>
      </c>
      <c r="AQ21" s="49">
        <f t="shared" si="3"/>
        <v>0</v>
      </c>
      <c r="AR21" s="49">
        <f t="shared" si="4"/>
        <v>0</v>
      </c>
      <c r="AS21" s="49">
        <f t="shared" si="5"/>
        <v>0</v>
      </c>
      <c r="AT21" s="83" t="str">
        <f t="shared" si="6"/>
        <v>0</v>
      </c>
      <c r="AU21" s="84">
        <f>IF(AK21="身体",$AJ$21,$AN$10)</f>
        <v>0</v>
      </c>
      <c r="AV21" s="84">
        <f>IF(AK21="知的",$AJ$21,$AN$10)</f>
        <v>0</v>
      </c>
      <c r="AW21" s="84">
        <f>IF(AK21="精神",$AJ$21,$AN$10)</f>
        <v>0</v>
      </c>
    </row>
    <row r="22" spans="1:49" s="41" customFormat="1" ht="17.25" customHeight="1">
      <c r="A22" s="42">
        <v>11</v>
      </c>
      <c r="B22" s="42"/>
      <c r="C22" s="130"/>
      <c r="D22" s="131"/>
      <c r="E22" s="116"/>
      <c r="F22" s="117"/>
      <c r="G22" s="44"/>
      <c r="H22" s="37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105"/>
      <c r="AJ22" s="50">
        <f t="shared" si="7"/>
        <v>0</v>
      </c>
      <c r="AK22" s="39"/>
      <c r="AL22" s="40">
        <v>2000</v>
      </c>
      <c r="AM22" s="51">
        <f t="shared" si="8"/>
        <v>0</v>
      </c>
      <c r="AN22" s="49">
        <f t="shared" si="0"/>
        <v>0</v>
      </c>
      <c r="AO22" s="49">
        <f t="shared" si="1"/>
        <v>0</v>
      </c>
      <c r="AP22" s="49">
        <f t="shared" si="2"/>
        <v>0</v>
      </c>
      <c r="AQ22" s="49">
        <f t="shared" si="3"/>
        <v>0</v>
      </c>
      <c r="AR22" s="49">
        <f t="shared" si="4"/>
        <v>0</v>
      </c>
      <c r="AS22" s="49">
        <f t="shared" si="5"/>
        <v>0</v>
      </c>
      <c r="AT22" s="83" t="str">
        <f t="shared" si="6"/>
        <v>0</v>
      </c>
      <c r="AU22" s="84">
        <f>IF(AK22="身体",$AJ$22,$AN$10)</f>
        <v>0</v>
      </c>
      <c r="AV22" s="84">
        <f>IF(AK22="知的",$AJ$22,$AN$10)</f>
        <v>0</v>
      </c>
      <c r="AW22" s="84">
        <f>IF(AK22="精神",$AJ$22,$AN$10)</f>
        <v>0</v>
      </c>
    </row>
    <row r="23" spans="1:49" s="41" customFormat="1" ht="17.25" customHeight="1">
      <c r="A23" s="42">
        <v>12</v>
      </c>
      <c r="B23" s="42"/>
      <c r="C23" s="130"/>
      <c r="D23" s="131"/>
      <c r="E23" s="116"/>
      <c r="F23" s="117"/>
      <c r="G23" s="44"/>
      <c r="H23" s="37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105"/>
      <c r="AJ23" s="50">
        <f t="shared" si="7"/>
        <v>0</v>
      </c>
      <c r="AK23" s="39"/>
      <c r="AL23" s="40">
        <v>2000</v>
      </c>
      <c r="AM23" s="51">
        <f t="shared" si="8"/>
        <v>0</v>
      </c>
      <c r="AN23" s="49">
        <f t="shared" si="0"/>
        <v>0</v>
      </c>
      <c r="AO23" s="49">
        <f t="shared" si="1"/>
        <v>0</v>
      </c>
      <c r="AP23" s="49">
        <f t="shared" si="2"/>
        <v>0</v>
      </c>
      <c r="AQ23" s="49">
        <f t="shared" si="3"/>
        <v>0</v>
      </c>
      <c r="AR23" s="49">
        <f t="shared" si="4"/>
        <v>0</v>
      </c>
      <c r="AS23" s="49">
        <f t="shared" si="5"/>
        <v>0</v>
      </c>
      <c r="AT23" s="83" t="str">
        <f t="shared" si="6"/>
        <v>0</v>
      </c>
      <c r="AU23" s="84">
        <f>IF(AK23="身体",$AJ$23,$AN$10)</f>
        <v>0</v>
      </c>
      <c r="AV23" s="84">
        <f>IF(AK23="知的",$AJ$23,$AN$10)</f>
        <v>0</v>
      </c>
      <c r="AW23" s="84">
        <f>IF(AK23="精神",$AJ$23,$AN$10)</f>
        <v>0</v>
      </c>
    </row>
    <row r="24" spans="1:49" s="41" customFormat="1" ht="17.25" customHeight="1">
      <c r="A24" s="42">
        <v>13</v>
      </c>
      <c r="B24" s="42"/>
      <c r="C24" s="130"/>
      <c r="D24" s="131"/>
      <c r="E24" s="116"/>
      <c r="F24" s="117"/>
      <c r="G24" s="44"/>
      <c r="H24" s="37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8"/>
      <c r="V24" s="38"/>
      <c r="W24" s="38"/>
      <c r="X24" s="38"/>
      <c r="Y24" s="38"/>
      <c r="Z24" s="38"/>
      <c r="AA24" s="38"/>
      <c r="AB24" s="36"/>
      <c r="AC24" s="36"/>
      <c r="AD24" s="36"/>
      <c r="AE24" s="36"/>
      <c r="AF24" s="38"/>
      <c r="AG24" s="38"/>
      <c r="AH24" s="38"/>
      <c r="AI24" s="105"/>
      <c r="AJ24" s="50">
        <f t="shared" si="7"/>
        <v>0</v>
      </c>
      <c r="AK24" s="39"/>
      <c r="AL24" s="40">
        <v>2000</v>
      </c>
      <c r="AM24" s="51">
        <f t="shared" si="8"/>
        <v>0</v>
      </c>
      <c r="AN24" s="49">
        <f t="shared" si="0"/>
        <v>0</v>
      </c>
      <c r="AO24" s="49">
        <f t="shared" si="1"/>
        <v>0</v>
      </c>
      <c r="AP24" s="49">
        <f t="shared" si="2"/>
        <v>0</v>
      </c>
      <c r="AQ24" s="49">
        <f t="shared" si="3"/>
        <v>0</v>
      </c>
      <c r="AR24" s="49">
        <f t="shared" si="4"/>
        <v>0</v>
      </c>
      <c r="AS24" s="49">
        <f t="shared" si="5"/>
        <v>0</v>
      </c>
      <c r="AT24" s="83" t="str">
        <f t="shared" si="6"/>
        <v>0</v>
      </c>
      <c r="AU24" s="84">
        <f>IF(AK24="身体",$AJ$24,$AN$10)</f>
        <v>0</v>
      </c>
      <c r="AV24" s="84">
        <f>IF(AK24="知的",$AJ$24,$AN$10)</f>
        <v>0</v>
      </c>
      <c r="AW24" s="84">
        <f>IF(AK24="精神",$AJ$24,$AN$10)</f>
        <v>0</v>
      </c>
    </row>
    <row r="25" spans="1:49" s="41" customFormat="1" ht="17.25" customHeight="1">
      <c r="A25" s="42">
        <v>14</v>
      </c>
      <c r="B25" s="42"/>
      <c r="C25" s="130"/>
      <c r="D25" s="131"/>
      <c r="E25" s="116"/>
      <c r="F25" s="117"/>
      <c r="G25" s="44"/>
      <c r="H25" s="37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105"/>
      <c r="AJ25" s="50">
        <f t="shared" si="7"/>
        <v>0</v>
      </c>
      <c r="AK25" s="39"/>
      <c r="AL25" s="40">
        <v>2000</v>
      </c>
      <c r="AM25" s="51">
        <f t="shared" si="8"/>
        <v>0</v>
      </c>
      <c r="AN25" s="49">
        <f t="shared" si="0"/>
        <v>0</v>
      </c>
      <c r="AO25" s="49">
        <f t="shared" si="1"/>
        <v>0</v>
      </c>
      <c r="AP25" s="49">
        <f t="shared" si="2"/>
        <v>0</v>
      </c>
      <c r="AQ25" s="49">
        <f t="shared" si="3"/>
        <v>0</v>
      </c>
      <c r="AR25" s="49">
        <f t="shared" si="4"/>
        <v>0</v>
      </c>
      <c r="AS25" s="49">
        <f t="shared" si="5"/>
        <v>0</v>
      </c>
      <c r="AT25" s="83" t="str">
        <f t="shared" si="6"/>
        <v>0</v>
      </c>
      <c r="AU25" s="84">
        <f>IF(AK25="身体",$AJ$25,$AN$10)</f>
        <v>0</v>
      </c>
      <c r="AV25" s="84">
        <f>IF(AK25="知的",$AJ$25,$AN$10)</f>
        <v>0</v>
      </c>
      <c r="AW25" s="84">
        <f>IF(AK25="精神",$AJ$25,$AN$10)</f>
        <v>0</v>
      </c>
    </row>
    <row r="26" spans="1:49" s="41" customFormat="1" ht="17.25" customHeight="1">
      <c r="A26" s="42">
        <v>15</v>
      </c>
      <c r="B26" s="42"/>
      <c r="C26" s="130"/>
      <c r="D26" s="131"/>
      <c r="E26" s="116"/>
      <c r="F26" s="117"/>
      <c r="G26" s="44"/>
      <c r="H26" s="37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105"/>
      <c r="AJ26" s="50">
        <f t="shared" si="7"/>
        <v>0</v>
      </c>
      <c r="AK26" s="39"/>
      <c r="AL26" s="40">
        <v>2000</v>
      </c>
      <c r="AM26" s="51">
        <f t="shared" si="8"/>
        <v>0</v>
      </c>
      <c r="AN26" s="49">
        <f t="shared" si="0"/>
        <v>0</v>
      </c>
      <c r="AO26" s="49">
        <f t="shared" si="1"/>
        <v>0</v>
      </c>
      <c r="AP26" s="49">
        <f t="shared" si="2"/>
        <v>0</v>
      </c>
      <c r="AQ26" s="49">
        <f t="shared" si="3"/>
        <v>0</v>
      </c>
      <c r="AR26" s="49">
        <f t="shared" si="4"/>
        <v>0</v>
      </c>
      <c r="AS26" s="49">
        <f t="shared" si="5"/>
        <v>0</v>
      </c>
      <c r="AT26" s="83" t="str">
        <f t="shared" si="6"/>
        <v>0</v>
      </c>
      <c r="AU26" s="84">
        <f>IF(AK26="身体",$AJ$26,$AN$10)</f>
        <v>0</v>
      </c>
      <c r="AV26" s="84">
        <f>IF(AK26="知的",$AJ$26,$AN$10)</f>
        <v>0</v>
      </c>
      <c r="AW26" s="84">
        <f>IF(AK26="精神",$AJ$26,$AN$10)</f>
        <v>0</v>
      </c>
    </row>
    <row r="27" spans="1:49" s="41" customFormat="1" ht="17.25" customHeight="1">
      <c r="A27" s="42">
        <v>16</v>
      </c>
      <c r="B27" s="42"/>
      <c r="C27" s="130"/>
      <c r="D27" s="131"/>
      <c r="E27" s="116"/>
      <c r="F27" s="117"/>
      <c r="G27" s="44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/>
      <c r="V27" s="38"/>
      <c r="W27" s="38"/>
      <c r="X27" s="38"/>
      <c r="Y27" s="38"/>
      <c r="Z27" s="38"/>
      <c r="AA27" s="36"/>
      <c r="AB27" s="36"/>
      <c r="AC27" s="36"/>
      <c r="AD27" s="36"/>
      <c r="AE27" s="36"/>
      <c r="AF27" s="38"/>
      <c r="AG27" s="38"/>
      <c r="AH27" s="38"/>
      <c r="AI27" s="105"/>
      <c r="AJ27" s="50">
        <f t="shared" si="7"/>
        <v>0</v>
      </c>
      <c r="AK27" s="39"/>
      <c r="AL27" s="40">
        <v>2000</v>
      </c>
      <c r="AM27" s="51">
        <f t="shared" si="8"/>
        <v>0</v>
      </c>
      <c r="AN27" s="49">
        <f t="shared" si="0"/>
        <v>0</v>
      </c>
      <c r="AO27" s="49">
        <f t="shared" si="1"/>
        <v>0</v>
      </c>
      <c r="AP27" s="49">
        <f t="shared" si="2"/>
        <v>0</v>
      </c>
      <c r="AQ27" s="49">
        <f t="shared" si="3"/>
        <v>0</v>
      </c>
      <c r="AR27" s="49">
        <f t="shared" si="4"/>
        <v>0</v>
      </c>
      <c r="AS27" s="49">
        <f t="shared" si="5"/>
        <v>0</v>
      </c>
      <c r="AT27" s="83" t="str">
        <f t="shared" si="6"/>
        <v>0</v>
      </c>
      <c r="AU27" s="84">
        <f>IF(AK27="身体",$AJ$27,$AN$10)</f>
        <v>0</v>
      </c>
      <c r="AV27" s="84">
        <f>IF(AK27="知的",$AJ$27,$AN$10)</f>
        <v>0</v>
      </c>
      <c r="AW27" s="84">
        <f>IF(AK27="精神",$AJ$27,$AN$10)</f>
        <v>0</v>
      </c>
    </row>
    <row r="28" spans="1:49" s="41" customFormat="1" ht="17.25" customHeight="1">
      <c r="A28" s="42">
        <v>17</v>
      </c>
      <c r="B28" s="42"/>
      <c r="C28" s="130"/>
      <c r="D28" s="131"/>
      <c r="E28" s="116"/>
      <c r="F28" s="117"/>
      <c r="G28" s="44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8"/>
      <c r="Y28" s="38"/>
      <c r="Z28" s="38"/>
      <c r="AA28" s="38"/>
      <c r="AB28" s="36"/>
      <c r="AC28" s="36"/>
      <c r="AD28" s="36"/>
      <c r="AE28" s="36"/>
      <c r="AF28" s="38"/>
      <c r="AG28" s="38"/>
      <c r="AH28" s="38"/>
      <c r="AI28" s="105"/>
      <c r="AJ28" s="50">
        <f t="shared" si="7"/>
        <v>0</v>
      </c>
      <c r="AK28" s="39"/>
      <c r="AL28" s="40">
        <v>2000</v>
      </c>
      <c r="AM28" s="51">
        <f t="shared" si="8"/>
        <v>0</v>
      </c>
      <c r="AN28" s="49">
        <f t="shared" si="0"/>
        <v>0</v>
      </c>
      <c r="AO28" s="49">
        <f t="shared" si="1"/>
        <v>0</v>
      </c>
      <c r="AP28" s="49">
        <f t="shared" si="2"/>
        <v>0</v>
      </c>
      <c r="AQ28" s="49">
        <f t="shared" si="3"/>
        <v>0</v>
      </c>
      <c r="AR28" s="49">
        <f t="shared" si="4"/>
        <v>0</v>
      </c>
      <c r="AS28" s="49">
        <f t="shared" si="5"/>
        <v>0</v>
      </c>
      <c r="AT28" s="83" t="str">
        <f t="shared" si="6"/>
        <v>0</v>
      </c>
      <c r="AU28" s="84">
        <f>IF(AK28="身体",$AJ$28,$AN$10)</f>
        <v>0</v>
      </c>
      <c r="AV28" s="84">
        <f>IF(AK28="知的",$AJ$28,$AN$10)</f>
        <v>0</v>
      </c>
      <c r="AW28" s="84">
        <f>IF(AK28="精神",$AJ$28,$AN$10)</f>
        <v>0</v>
      </c>
    </row>
    <row r="29" spans="1:49" s="41" customFormat="1" ht="17.25" customHeight="1">
      <c r="A29" s="42">
        <v>18</v>
      </c>
      <c r="B29" s="42"/>
      <c r="C29" s="130"/>
      <c r="D29" s="131"/>
      <c r="E29" s="116"/>
      <c r="F29" s="117"/>
      <c r="G29" s="44"/>
      <c r="H29" s="37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05"/>
      <c r="AJ29" s="50">
        <f t="shared" si="7"/>
        <v>0</v>
      </c>
      <c r="AK29" s="39"/>
      <c r="AL29" s="40">
        <v>2000</v>
      </c>
      <c r="AM29" s="51">
        <f t="shared" si="8"/>
        <v>0</v>
      </c>
      <c r="AN29" s="49">
        <f t="shared" si="0"/>
        <v>0</v>
      </c>
      <c r="AO29" s="49">
        <f t="shared" si="1"/>
        <v>0</v>
      </c>
      <c r="AP29" s="49">
        <f t="shared" si="2"/>
        <v>0</v>
      </c>
      <c r="AQ29" s="49">
        <f t="shared" si="3"/>
        <v>0</v>
      </c>
      <c r="AR29" s="49">
        <f t="shared" si="4"/>
        <v>0</v>
      </c>
      <c r="AS29" s="49">
        <f t="shared" si="5"/>
        <v>0</v>
      </c>
      <c r="AT29" s="83" t="str">
        <f t="shared" si="6"/>
        <v>0</v>
      </c>
      <c r="AU29" s="84">
        <f>IF(AK29="身体",$AJ$29,$AN$10)</f>
        <v>0</v>
      </c>
      <c r="AV29" s="84">
        <f>IF(AK29="知的",$AJ$29,$AN$10)</f>
        <v>0</v>
      </c>
      <c r="AW29" s="84">
        <f>IF(AK29="精神",$AJ$29,$AN$10)</f>
        <v>0</v>
      </c>
    </row>
    <row r="30" spans="1:49" s="41" customFormat="1" ht="17.25" customHeight="1">
      <c r="A30" s="42">
        <v>19</v>
      </c>
      <c r="B30" s="42"/>
      <c r="C30" s="130"/>
      <c r="D30" s="131"/>
      <c r="E30" s="116"/>
      <c r="F30" s="117"/>
      <c r="G30" s="4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05"/>
      <c r="AJ30" s="50">
        <f t="shared" si="7"/>
        <v>0</v>
      </c>
      <c r="AK30" s="39"/>
      <c r="AL30" s="40">
        <v>2000</v>
      </c>
      <c r="AM30" s="51">
        <f t="shared" si="8"/>
        <v>0</v>
      </c>
      <c r="AN30" s="49">
        <f t="shared" si="0"/>
        <v>0</v>
      </c>
      <c r="AO30" s="49">
        <f t="shared" si="1"/>
        <v>0</v>
      </c>
      <c r="AP30" s="49">
        <f t="shared" si="2"/>
        <v>0</v>
      </c>
      <c r="AQ30" s="49">
        <f t="shared" si="3"/>
        <v>0</v>
      </c>
      <c r="AR30" s="49">
        <f t="shared" si="4"/>
        <v>0</v>
      </c>
      <c r="AS30" s="49">
        <f t="shared" si="5"/>
        <v>0</v>
      </c>
      <c r="AT30" s="83" t="str">
        <f t="shared" si="6"/>
        <v>0</v>
      </c>
      <c r="AU30" s="84">
        <f>IF(AK30="身体",$AJ$30,$AN$10)</f>
        <v>0</v>
      </c>
      <c r="AV30" s="84">
        <f>IF(AK30="知的",$AJ$30,$AN$10)</f>
        <v>0</v>
      </c>
      <c r="AW30" s="84">
        <f>IF(AK30="精神",$AJ$30,$AN$10)</f>
        <v>0</v>
      </c>
    </row>
    <row r="31" spans="1:49" s="41" customFormat="1" ht="17.25" customHeight="1">
      <c r="A31" s="42">
        <v>20</v>
      </c>
      <c r="B31" s="42"/>
      <c r="C31" s="130"/>
      <c r="D31" s="131"/>
      <c r="E31" s="116"/>
      <c r="F31" s="117"/>
      <c r="G31" s="44"/>
      <c r="H31" s="37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8"/>
      <c r="V31" s="38"/>
      <c r="W31" s="38"/>
      <c r="X31" s="38"/>
      <c r="Y31" s="38"/>
      <c r="Z31" s="38"/>
      <c r="AA31" s="38"/>
      <c r="AB31" s="38"/>
      <c r="AC31" s="36"/>
      <c r="AD31" s="36"/>
      <c r="AE31" s="36"/>
      <c r="AF31" s="36"/>
      <c r="AG31" s="38"/>
      <c r="AH31" s="38"/>
      <c r="AI31" s="105"/>
      <c r="AJ31" s="50">
        <f t="shared" si="7"/>
        <v>0</v>
      </c>
      <c r="AK31" s="39"/>
      <c r="AL31" s="40">
        <v>2000</v>
      </c>
      <c r="AM31" s="51">
        <f t="shared" si="8"/>
        <v>0</v>
      </c>
      <c r="AN31" s="49">
        <f t="shared" si="0"/>
        <v>0</v>
      </c>
      <c r="AO31" s="49">
        <f t="shared" si="1"/>
        <v>0</v>
      </c>
      <c r="AP31" s="49">
        <f t="shared" si="2"/>
        <v>0</v>
      </c>
      <c r="AQ31" s="49">
        <f t="shared" si="3"/>
        <v>0</v>
      </c>
      <c r="AR31" s="49">
        <f t="shared" si="4"/>
        <v>0</v>
      </c>
      <c r="AS31" s="49">
        <f t="shared" si="5"/>
        <v>0</v>
      </c>
      <c r="AT31" s="83" t="str">
        <f t="shared" si="6"/>
        <v>0</v>
      </c>
      <c r="AU31" s="84">
        <f>IF(AK31="身体",$AJ$31,$AN$10)</f>
        <v>0</v>
      </c>
      <c r="AV31" s="84">
        <f>IF(AK31="知的",$AJ$31,$AN$10)</f>
        <v>0</v>
      </c>
      <c r="AW31" s="84">
        <f>IF(AK31="精神",$AJ$31,$AN$10)</f>
        <v>0</v>
      </c>
    </row>
    <row r="32" spans="1:49" s="41" customFormat="1" ht="17.25" customHeight="1">
      <c r="A32" s="42">
        <v>21</v>
      </c>
      <c r="B32" s="42"/>
      <c r="C32" s="130"/>
      <c r="D32" s="131"/>
      <c r="E32" s="116"/>
      <c r="F32" s="117"/>
      <c r="G32" s="44"/>
      <c r="H32" s="37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05"/>
      <c r="AJ32" s="50">
        <f t="shared" si="7"/>
        <v>0</v>
      </c>
      <c r="AK32" s="39"/>
      <c r="AL32" s="40">
        <v>2000</v>
      </c>
      <c r="AM32" s="51">
        <f t="shared" si="8"/>
        <v>0</v>
      </c>
      <c r="AN32" s="49">
        <f t="shared" si="0"/>
        <v>0</v>
      </c>
      <c r="AO32" s="49">
        <f t="shared" si="1"/>
        <v>0</v>
      </c>
      <c r="AP32" s="49">
        <f t="shared" si="2"/>
        <v>0</v>
      </c>
      <c r="AQ32" s="49">
        <f t="shared" si="3"/>
        <v>0</v>
      </c>
      <c r="AR32" s="49">
        <f t="shared" si="4"/>
        <v>0</v>
      </c>
      <c r="AS32" s="49">
        <f t="shared" si="5"/>
        <v>0</v>
      </c>
      <c r="AT32" s="83" t="str">
        <f t="shared" si="6"/>
        <v>0</v>
      </c>
      <c r="AU32" s="84">
        <f>IF(AK32="身体",$AJ$32,$AN$10)</f>
        <v>0</v>
      </c>
      <c r="AV32" s="84">
        <f>IF(AK32="知的",$AJ$32,$AN$10)</f>
        <v>0</v>
      </c>
      <c r="AW32" s="84">
        <f>IF(AK32="精神",$AJ$32,$AN$10)</f>
        <v>0</v>
      </c>
    </row>
    <row r="33" spans="1:49" s="41" customFormat="1" ht="17.25" customHeight="1">
      <c r="A33" s="42">
        <v>22</v>
      </c>
      <c r="B33" s="42"/>
      <c r="C33" s="130"/>
      <c r="D33" s="131"/>
      <c r="E33" s="116"/>
      <c r="F33" s="117"/>
      <c r="G33" s="44"/>
      <c r="H33" s="37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6"/>
      <c r="X33" s="36"/>
      <c r="Y33" s="36"/>
      <c r="Z33" s="36"/>
      <c r="AA33" s="38"/>
      <c r="AB33" s="38"/>
      <c r="AC33" s="38"/>
      <c r="AD33" s="38"/>
      <c r="AE33" s="38"/>
      <c r="AF33" s="38"/>
      <c r="AG33" s="38"/>
      <c r="AH33" s="38"/>
      <c r="AI33" s="105"/>
      <c r="AJ33" s="50">
        <f t="shared" si="7"/>
        <v>0</v>
      </c>
      <c r="AK33" s="39"/>
      <c r="AL33" s="40">
        <v>2000</v>
      </c>
      <c r="AM33" s="51">
        <f t="shared" si="8"/>
        <v>0</v>
      </c>
      <c r="AN33" s="49">
        <f t="shared" si="0"/>
        <v>0</v>
      </c>
      <c r="AO33" s="49">
        <f t="shared" si="1"/>
        <v>0</v>
      </c>
      <c r="AP33" s="49">
        <f t="shared" si="2"/>
        <v>0</v>
      </c>
      <c r="AQ33" s="49">
        <f t="shared" si="3"/>
        <v>0</v>
      </c>
      <c r="AR33" s="49">
        <f t="shared" si="4"/>
        <v>0</v>
      </c>
      <c r="AS33" s="49">
        <f t="shared" si="5"/>
        <v>0</v>
      </c>
      <c r="AT33" s="83" t="str">
        <f t="shared" si="6"/>
        <v>0</v>
      </c>
      <c r="AU33" s="84">
        <f>IF(AK33="身体",$AJ$33,$AN$10)</f>
        <v>0</v>
      </c>
      <c r="AV33" s="84">
        <f>IF(AK33="知的",$AJ$33,$AN$10)</f>
        <v>0</v>
      </c>
      <c r="AW33" s="84">
        <f>IF(AK33="精神",$AJ$33,$AN$10)</f>
        <v>0</v>
      </c>
    </row>
    <row r="34" spans="1:49" s="41" customFormat="1" ht="17.25" customHeight="1">
      <c r="A34" s="42">
        <v>23</v>
      </c>
      <c r="B34" s="42"/>
      <c r="C34" s="130"/>
      <c r="D34" s="131"/>
      <c r="E34" s="116"/>
      <c r="F34" s="117"/>
      <c r="G34" s="44"/>
      <c r="H34" s="37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8"/>
      <c r="AC34" s="38"/>
      <c r="AD34" s="38"/>
      <c r="AE34" s="38"/>
      <c r="AF34" s="38"/>
      <c r="AG34" s="38"/>
      <c r="AH34" s="38"/>
      <c r="AI34" s="105"/>
      <c r="AJ34" s="50">
        <f t="shared" si="7"/>
        <v>0</v>
      </c>
      <c r="AK34" s="39"/>
      <c r="AL34" s="40">
        <v>2000</v>
      </c>
      <c r="AM34" s="51">
        <f t="shared" si="8"/>
        <v>0</v>
      </c>
      <c r="AN34" s="49">
        <f t="shared" si="0"/>
        <v>0</v>
      </c>
      <c r="AO34" s="49">
        <f t="shared" si="1"/>
        <v>0</v>
      </c>
      <c r="AP34" s="49">
        <f t="shared" si="2"/>
        <v>0</v>
      </c>
      <c r="AQ34" s="49">
        <f t="shared" si="3"/>
        <v>0</v>
      </c>
      <c r="AR34" s="49">
        <f t="shared" si="4"/>
        <v>0</v>
      </c>
      <c r="AS34" s="49">
        <f t="shared" si="5"/>
        <v>0</v>
      </c>
      <c r="AT34" s="83" t="str">
        <f t="shared" si="6"/>
        <v>0</v>
      </c>
      <c r="AU34" s="84">
        <f>IF(AK34="身体",$AJ$34,$AN$10)</f>
        <v>0</v>
      </c>
      <c r="AV34" s="84">
        <f>IF(AK34="知的",$AJ$34,$AN$10)</f>
        <v>0</v>
      </c>
      <c r="AW34" s="84">
        <f>IF(AK34="精神",$AJ$34,$AN$10)</f>
        <v>0</v>
      </c>
    </row>
    <row r="35" spans="1:49" s="41" customFormat="1" ht="17.25" customHeight="1">
      <c r="A35" s="42">
        <v>24</v>
      </c>
      <c r="B35" s="42"/>
      <c r="C35" s="130"/>
      <c r="D35" s="131"/>
      <c r="E35" s="116"/>
      <c r="F35" s="117"/>
      <c r="G35" s="44"/>
      <c r="H35" s="37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8"/>
      <c r="V35" s="38"/>
      <c r="W35" s="38"/>
      <c r="X35" s="38"/>
      <c r="Y35" s="38"/>
      <c r="Z35" s="38"/>
      <c r="AA35" s="38"/>
      <c r="AB35" s="38"/>
      <c r="AC35" s="36"/>
      <c r="AD35" s="36"/>
      <c r="AE35" s="36"/>
      <c r="AF35" s="36"/>
      <c r="AG35" s="38"/>
      <c r="AH35" s="38"/>
      <c r="AI35" s="105"/>
      <c r="AJ35" s="50">
        <f t="shared" si="7"/>
        <v>0</v>
      </c>
      <c r="AK35" s="39"/>
      <c r="AL35" s="40">
        <v>2000</v>
      </c>
      <c r="AM35" s="51">
        <f t="shared" si="8"/>
        <v>0</v>
      </c>
      <c r="AN35" s="49">
        <f t="shared" si="0"/>
        <v>0</v>
      </c>
      <c r="AO35" s="49">
        <f t="shared" si="1"/>
        <v>0</v>
      </c>
      <c r="AP35" s="49">
        <f t="shared" si="2"/>
        <v>0</v>
      </c>
      <c r="AQ35" s="49">
        <f t="shared" si="3"/>
        <v>0</v>
      </c>
      <c r="AR35" s="49">
        <f t="shared" si="4"/>
        <v>0</v>
      </c>
      <c r="AS35" s="49">
        <f t="shared" si="5"/>
        <v>0</v>
      </c>
      <c r="AT35" s="83" t="str">
        <f t="shared" si="6"/>
        <v>0</v>
      </c>
      <c r="AU35" s="84">
        <f>IF(AK35="身体",$AJ$35,$AN$10)</f>
        <v>0</v>
      </c>
      <c r="AV35" s="84">
        <f>IF(AK35="知的",$AJ$35,$AN$10)</f>
        <v>0</v>
      </c>
      <c r="AW35" s="84">
        <f>IF(AK35="精神",$AJ$35,$AN$10)</f>
        <v>0</v>
      </c>
    </row>
    <row r="36" spans="1:49" s="41" customFormat="1" ht="17.25" customHeight="1">
      <c r="A36" s="42">
        <v>25</v>
      </c>
      <c r="B36" s="42"/>
      <c r="C36" s="130"/>
      <c r="D36" s="131"/>
      <c r="E36" s="116"/>
      <c r="F36" s="117"/>
      <c r="G36" s="44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/>
      <c r="V36" s="36"/>
      <c r="W36" s="36"/>
      <c r="X36" s="36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105"/>
      <c r="AJ36" s="50">
        <f t="shared" si="7"/>
        <v>0</v>
      </c>
      <c r="AK36" s="39"/>
      <c r="AL36" s="40">
        <v>2000</v>
      </c>
      <c r="AM36" s="51">
        <f t="shared" si="8"/>
        <v>0</v>
      </c>
      <c r="AN36" s="49">
        <f t="shared" si="0"/>
        <v>0</v>
      </c>
      <c r="AO36" s="49">
        <f t="shared" si="1"/>
        <v>0</v>
      </c>
      <c r="AP36" s="49">
        <f t="shared" si="2"/>
        <v>0</v>
      </c>
      <c r="AQ36" s="49">
        <f t="shared" si="3"/>
        <v>0</v>
      </c>
      <c r="AR36" s="49">
        <f t="shared" si="4"/>
        <v>0</v>
      </c>
      <c r="AS36" s="49">
        <f t="shared" si="5"/>
        <v>0</v>
      </c>
      <c r="AT36" s="83" t="str">
        <f t="shared" si="6"/>
        <v>0</v>
      </c>
      <c r="AU36" s="84">
        <f>IF(AK36="身体",$AJ$36,$AN$10)</f>
        <v>0</v>
      </c>
      <c r="AV36" s="84">
        <f>IF(AK36="知的",$AJ$36,$AN$10)</f>
        <v>0</v>
      </c>
      <c r="AW36" s="84">
        <f>IF(AK36="精神",$AJ$36,$AN$10)</f>
        <v>0</v>
      </c>
    </row>
    <row r="37" spans="1:50" ht="20.25" customHeight="1">
      <c r="A37" s="157" t="s">
        <v>9</v>
      </c>
      <c r="B37" s="158"/>
      <c r="C37" s="158"/>
      <c r="D37" s="159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8"/>
      <c r="AM37" s="52">
        <f>SUM(AM12:AM36)</f>
        <v>0</v>
      </c>
      <c r="AN37" s="85"/>
      <c r="AO37" s="85"/>
      <c r="AP37" s="85"/>
      <c r="AQ37" s="85"/>
      <c r="AR37" s="85"/>
      <c r="AS37" s="85"/>
      <c r="AT37" s="85"/>
      <c r="AU37" s="85">
        <f>SUM(AU12:AU36)</f>
        <v>0</v>
      </c>
      <c r="AV37" s="85">
        <f>SUM(AV12:AV36)</f>
        <v>0</v>
      </c>
      <c r="AW37" s="85">
        <f>SUM(AW12:AW36)</f>
        <v>0</v>
      </c>
      <c r="AX37" s="18" t="s">
        <v>76</v>
      </c>
    </row>
    <row r="38" spans="37:49" ht="16.5" customHeight="1">
      <c r="AK38" s="129" t="s">
        <v>26</v>
      </c>
      <c r="AL38" s="129"/>
      <c r="AM38" s="129"/>
      <c r="AN38" s="85"/>
      <c r="AO38" s="85"/>
      <c r="AP38" s="85"/>
      <c r="AQ38" s="85"/>
      <c r="AR38" s="85"/>
      <c r="AS38" s="85"/>
      <c r="AT38" s="85"/>
      <c r="AU38" s="82" t="s">
        <v>73</v>
      </c>
      <c r="AV38" s="82" t="s">
        <v>74</v>
      </c>
      <c r="AW38" s="82" t="s">
        <v>75</v>
      </c>
    </row>
    <row r="39" spans="17:50" ht="16.5" customHeight="1">
      <c r="Q39" s="20"/>
      <c r="AN39" s="85"/>
      <c r="AO39" s="85"/>
      <c r="AP39" s="85"/>
      <c r="AQ39" s="85"/>
      <c r="AR39" s="85"/>
      <c r="AS39" s="85"/>
      <c r="AT39" s="85"/>
      <c r="AU39" s="85">
        <f>COUNTIF(AK12:AK36,"身体")</f>
        <v>0</v>
      </c>
      <c r="AV39" s="85">
        <f>COUNTIF(AK12:AK36,"知的")</f>
        <v>0</v>
      </c>
      <c r="AW39" s="85">
        <f>COUNTIF(AK12:AK36,"精神")</f>
        <v>0</v>
      </c>
      <c r="AX39" s="18" t="s">
        <v>77</v>
      </c>
    </row>
  </sheetData>
  <sheetProtection password="CC0D" sheet="1"/>
  <protectedRanges>
    <protectedRange sqref="F12:F16 B12:C12 B13:B17 E12:E17 C13:C36 I12:K12 N12:R12 V12 AE12:AG12 AE13" name="範囲1"/>
  </protectedRanges>
  <mergeCells count="45">
    <mergeCell ref="A2:AM2"/>
    <mergeCell ref="A6:C6"/>
    <mergeCell ref="A7:C7"/>
    <mergeCell ref="D7:N7"/>
    <mergeCell ref="A8:C8"/>
    <mergeCell ref="D8:N8"/>
    <mergeCell ref="D6:N6"/>
    <mergeCell ref="P6:AG6"/>
    <mergeCell ref="P7:AG8"/>
    <mergeCell ref="A9:C9"/>
    <mergeCell ref="D9:N9"/>
    <mergeCell ref="A10:A11"/>
    <mergeCell ref="B10:B11"/>
    <mergeCell ref="C10:C11"/>
    <mergeCell ref="AJ10:AJ11"/>
    <mergeCell ref="AK10:AK11"/>
    <mergeCell ref="AL10:AL11"/>
    <mergeCell ref="AM10:AM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D37"/>
    <mergeCell ref="AK38:AM38"/>
  </mergeCells>
  <conditionalFormatting sqref="C15:D15">
    <cfRule type="expression" priority="22" dxfId="0" stopIfTrue="1">
      <formula>$AT$15+0&gt;0</formula>
    </cfRule>
    <cfRule type="expression" priority="26" dxfId="0">
      <formula>AT$15=1</formula>
    </cfRule>
  </conditionalFormatting>
  <conditionalFormatting sqref="C12:D12">
    <cfRule type="expression" priority="25" dxfId="0">
      <formula>$AT$12+0&gt;0</formula>
    </cfRule>
  </conditionalFormatting>
  <conditionalFormatting sqref="C13:D13">
    <cfRule type="expression" priority="24" dxfId="0" stopIfTrue="1">
      <formula>$AT$13+0&gt;0</formula>
    </cfRule>
  </conditionalFormatting>
  <conditionalFormatting sqref="C14:D14">
    <cfRule type="expression" priority="23" dxfId="0" stopIfTrue="1">
      <formula>$AT$14+0&gt;0</formula>
    </cfRule>
  </conditionalFormatting>
  <conditionalFormatting sqref="C16:D16">
    <cfRule type="expression" priority="21" dxfId="0" stopIfTrue="1">
      <formula>$AT$16+0&gt;0</formula>
    </cfRule>
  </conditionalFormatting>
  <conditionalFormatting sqref="C17:D17">
    <cfRule type="expression" priority="20" dxfId="0" stopIfTrue="1">
      <formula>$AT$17+0&gt;0</formula>
    </cfRule>
  </conditionalFormatting>
  <conditionalFormatting sqref="C18:D18">
    <cfRule type="expression" priority="19" dxfId="0" stopIfTrue="1">
      <formula>$AT$18+0&gt;0</formula>
    </cfRule>
  </conditionalFormatting>
  <conditionalFormatting sqref="C19:D19">
    <cfRule type="expression" priority="18" dxfId="0" stopIfTrue="1">
      <formula>$AT$19+0&gt;0</formula>
    </cfRule>
  </conditionalFormatting>
  <conditionalFormatting sqref="C20:D20">
    <cfRule type="expression" priority="17" dxfId="0" stopIfTrue="1">
      <formula>$AT$20+0&gt;0</formula>
    </cfRule>
  </conditionalFormatting>
  <conditionalFormatting sqref="C21:D21">
    <cfRule type="expression" priority="16" dxfId="0" stopIfTrue="1">
      <formula>$AT$21+0&gt;0</formula>
    </cfRule>
  </conditionalFormatting>
  <conditionalFormatting sqref="C22:D22">
    <cfRule type="expression" priority="15" dxfId="0" stopIfTrue="1">
      <formula>$AT$22+0&gt;0</formula>
    </cfRule>
  </conditionalFormatting>
  <conditionalFormatting sqref="C23:D23">
    <cfRule type="expression" priority="14" dxfId="0" stopIfTrue="1">
      <formula>$AT$23+0&gt;0</formula>
    </cfRule>
  </conditionalFormatting>
  <conditionalFormatting sqref="C24:D24">
    <cfRule type="expression" priority="13" dxfId="0" stopIfTrue="1">
      <formula>$AT$24+0&gt;0</formula>
    </cfRule>
  </conditionalFormatting>
  <conditionalFormatting sqref="C25:D25">
    <cfRule type="expression" priority="12" dxfId="0" stopIfTrue="1">
      <formula>$AT$25+0&gt;0</formula>
    </cfRule>
  </conditionalFormatting>
  <conditionalFormatting sqref="C26:D26">
    <cfRule type="expression" priority="11" dxfId="0" stopIfTrue="1">
      <formula>$AT$26+0&gt;0</formula>
    </cfRule>
  </conditionalFormatting>
  <conditionalFormatting sqref="C27:D27">
    <cfRule type="expression" priority="10" dxfId="0" stopIfTrue="1">
      <formula>$AT$27+0&gt;0</formula>
    </cfRule>
  </conditionalFormatting>
  <conditionalFormatting sqref="C28:D28">
    <cfRule type="expression" priority="9" dxfId="0" stopIfTrue="1">
      <formula>$AT$28+0&gt;0</formula>
    </cfRule>
  </conditionalFormatting>
  <conditionalFormatting sqref="C29:D29">
    <cfRule type="expression" priority="8" dxfId="0" stopIfTrue="1">
      <formula>$AT$29+0&gt;0</formula>
    </cfRule>
  </conditionalFormatting>
  <conditionalFormatting sqref="C30:D30">
    <cfRule type="expression" priority="7" dxfId="0" stopIfTrue="1">
      <formula>$AT$30+0&gt;0</formula>
    </cfRule>
  </conditionalFormatting>
  <conditionalFormatting sqref="C31:D31">
    <cfRule type="expression" priority="6" dxfId="0" stopIfTrue="1">
      <formula>$AT$31+0&gt;0</formula>
    </cfRule>
  </conditionalFormatting>
  <conditionalFormatting sqref="C32:D32">
    <cfRule type="expression" priority="5" dxfId="0" stopIfTrue="1">
      <formula>$AT$32+0&gt;0</formula>
    </cfRule>
  </conditionalFormatting>
  <conditionalFormatting sqref="C33:D33">
    <cfRule type="expression" priority="4" dxfId="0" stopIfTrue="1">
      <formula>$AT$33+0&gt;0</formula>
    </cfRule>
  </conditionalFormatting>
  <conditionalFormatting sqref="C34:D34">
    <cfRule type="expression" priority="3" dxfId="0" stopIfTrue="1">
      <formula>$AT$34+0&gt;0</formula>
    </cfRule>
  </conditionalFormatting>
  <conditionalFormatting sqref="C35:D35">
    <cfRule type="expression" priority="2" dxfId="0" stopIfTrue="1">
      <formula>$AT$35+0&gt;0</formula>
    </cfRule>
  </conditionalFormatting>
  <conditionalFormatting sqref="C36:D36">
    <cfRule type="expression" priority="1" dxfId="0" stopIfTrue="1">
      <formula>$AT$36+0&gt;0</formula>
    </cfRule>
  </conditionalFormatting>
  <dataValidations count="2">
    <dataValidation type="list" allowBlank="1" showInputMessage="1" showErrorMessage="1" sqref="E12:AI36">
      <formula1>"○"</formula1>
    </dataValidation>
    <dataValidation type="list" allowBlank="1" showInputMessage="1" showErrorMessage="1" sqref="AK12:AK36">
      <formula1>"身体,知的,精神"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zoomScalePageLayoutView="0" workbookViewId="0" topLeftCell="A1">
      <selection activeCell="E8" sqref="E8:H8"/>
    </sheetView>
  </sheetViews>
  <sheetFormatPr defaultColWidth="9.140625" defaultRowHeight="15"/>
  <cols>
    <col min="13" max="14" width="4.421875" style="0" customWidth="1"/>
  </cols>
  <sheetData>
    <row r="1" ht="18" customHeight="1"/>
    <row r="2" spans="3:14" ht="24" customHeight="1">
      <c r="C2" s="238" t="s">
        <v>49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239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43" t="str">
        <f>'10月実績報告書'!D6</f>
        <v>令和５年10月</v>
      </c>
      <c r="F6" s="244"/>
      <c r="G6" s="244"/>
      <c r="H6" s="24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21">
        <f>'10月実績報告書'!D7</f>
        <v>0</v>
      </c>
      <c r="F7" s="222"/>
      <c r="G7" s="222"/>
      <c r="H7" s="223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21">
        <f>'10月実績報告書'!D8</f>
        <v>0</v>
      </c>
      <c r="F8" s="222"/>
      <c r="G8" s="222"/>
      <c r="H8" s="223"/>
      <c r="I8" s="224">
        <f>K22</f>
        <v>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235" t="s">
        <v>72</v>
      </c>
      <c r="F9" s="236"/>
      <c r="G9" s="236"/>
      <c r="H9" s="237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15">
        <f>'10月実績報告書'!AU39</f>
        <v>0</v>
      </c>
      <c r="F14" s="215"/>
      <c r="G14" s="215">
        <f>'10月実績報告書'!AU37</f>
        <v>0</v>
      </c>
      <c r="H14" s="215"/>
      <c r="I14" s="200">
        <v>2000</v>
      </c>
      <c r="J14" s="200"/>
      <c r="K14" s="216">
        <f>IF(N14="","",G14*I14)</f>
        <v>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199"/>
      <c r="F15" s="199"/>
      <c r="G15" s="199"/>
      <c r="H15" s="199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199">
        <f>'10月実績報告書'!AV39</f>
        <v>0</v>
      </c>
      <c r="F16" s="199"/>
      <c r="G16" s="199">
        <f>'10月実績報告書'!AV37</f>
        <v>0</v>
      </c>
      <c r="H16" s="199"/>
      <c r="I16" s="200">
        <v>2000</v>
      </c>
      <c r="J16" s="200"/>
      <c r="K16" s="202">
        <f>IF(N16="","",G16*I16)</f>
        <v>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199"/>
      <c r="F17" s="199"/>
      <c r="G17" s="199"/>
      <c r="H17" s="199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199">
        <f>'10月実績報告書'!AW39</f>
        <v>0</v>
      </c>
      <c r="F18" s="199"/>
      <c r="G18" s="199">
        <f>'10月実績報告書'!AW37</f>
        <v>0</v>
      </c>
      <c r="H18" s="199"/>
      <c r="I18" s="200">
        <v>2000</v>
      </c>
      <c r="J18" s="200"/>
      <c r="K18" s="202">
        <f>IF(N18="","",G18*I18)</f>
        <v>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199"/>
      <c r="F19" s="199"/>
      <c r="G19" s="199"/>
      <c r="H19" s="199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 password="CC0D" sheet="1"/>
  <mergeCells count="44">
    <mergeCell ref="C2:N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zoomScalePageLayoutView="0" workbookViewId="0" topLeftCell="A4">
      <selection activeCell="E6" sqref="E6:H6"/>
    </sheetView>
  </sheetViews>
  <sheetFormatPr defaultColWidth="9.140625" defaultRowHeight="15"/>
  <cols>
    <col min="13" max="14" width="4.421875" style="0" customWidth="1"/>
  </cols>
  <sheetData>
    <row r="1" ht="18" customHeight="1"/>
    <row r="2" spans="3:14" ht="24" customHeight="1">
      <c r="C2" s="238" t="s">
        <v>49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239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43" t="str">
        <f>'11月実績報告書 '!D6</f>
        <v>令和５年11月</v>
      </c>
      <c r="F6" s="244"/>
      <c r="G6" s="244"/>
      <c r="H6" s="24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21">
        <f>'11月実績報告書 '!D7</f>
        <v>0</v>
      </c>
      <c r="F7" s="222"/>
      <c r="G7" s="222"/>
      <c r="H7" s="223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21">
        <f>'11月実績報告書 '!D8</f>
        <v>0</v>
      </c>
      <c r="F8" s="222"/>
      <c r="G8" s="222"/>
      <c r="H8" s="223"/>
      <c r="I8" s="224">
        <f>K22</f>
        <v>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235" t="s">
        <v>72</v>
      </c>
      <c r="F9" s="236"/>
      <c r="G9" s="236"/>
      <c r="H9" s="237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15">
        <f>'11月実績報告書 '!AU39</f>
        <v>0</v>
      </c>
      <c r="F14" s="215"/>
      <c r="G14" s="215">
        <f>'11月実績報告書 '!AU37</f>
        <v>0</v>
      </c>
      <c r="H14" s="215"/>
      <c r="I14" s="200">
        <v>2000</v>
      </c>
      <c r="J14" s="200"/>
      <c r="K14" s="216">
        <f>IF(N14="","",G14*I14)</f>
        <v>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199"/>
      <c r="F15" s="199"/>
      <c r="G15" s="199"/>
      <c r="H15" s="199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199">
        <f>'11月実績報告書 '!AV39</f>
        <v>0</v>
      </c>
      <c r="F16" s="199"/>
      <c r="G16" s="199">
        <f>'11月実績報告書 '!AV37</f>
        <v>0</v>
      </c>
      <c r="H16" s="199"/>
      <c r="I16" s="200">
        <v>2000</v>
      </c>
      <c r="J16" s="200"/>
      <c r="K16" s="202">
        <f>IF(N16="","",G16*I16)</f>
        <v>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199"/>
      <c r="F17" s="199"/>
      <c r="G17" s="199"/>
      <c r="H17" s="199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199">
        <f>'11月実績報告書 '!AW39</f>
        <v>0</v>
      </c>
      <c r="F18" s="199"/>
      <c r="G18" s="199">
        <f>'11月実績報告書 '!AW37</f>
        <v>0</v>
      </c>
      <c r="H18" s="199"/>
      <c r="I18" s="200">
        <v>2000</v>
      </c>
      <c r="J18" s="200"/>
      <c r="K18" s="202">
        <f>IF(N18="","",G18*I18)</f>
        <v>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199"/>
      <c r="F19" s="199"/>
      <c r="G19" s="199"/>
      <c r="H19" s="199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 password="CC0D" sheet="1"/>
  <mergeCells count="44">
    <mergeCell ref="C2:N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zoomScalePageLayoutView="0" workbookViewId="0" topLeftCell="A1">
      <selection activeCell="E7" sqref="E7:H7"/>
    </sheetView>
  </sheetViews>
  <sheetFormatPr defaultColWidth="9.140625" defaultRowHeight="15"/>
  <cols>
    <col min="13" max="14" width="4.421875" style="0" customWidth="1"/>
  </cols>
  <sheetData>
    <row r="1" ht="18" customHeight="1"/>
    <row r="2" spans="3:14" ht="24" customHeight="1">
      <c r="C2" s="238" t="s">
        <v>49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239"/>
    </row>
    <row r="3" ht="18" customHeight="1"/>
    <row r="4" spans="7:13" ht="18" customHeight="1">
      <c r="G4" s="17"/>
      <c r="H4" s="17"/>
      <c r="I4" s="17"/>
      <c r="J4" s="17"/>
      <c r="K4" s="17"/>
      <c r="L4" s="17"/>
      <c r="M4" s="17"/>
    </row>
    <row r="5" ht="18" customHeight="1" thickBot="1"/>
    <row r="6" spans="2:14" ht="18" customHeight="1">
      <c r="B6" s="240" t="s">
        <v>5</v>
      </c>
      <c r="C6" s="241"/>
      <c r="D6" s="242"/>
      <c r="E6" s="243" t="str">
        <f>'12月実績報告書 '!D6</f>
        <v>令和５年12月</v>
      </c>
      <c r="F6" s="244"/>
      <c r="G6" s="244"/>
      <c r="H6" s="245"/>
      <c r="I6" s="246" t="s">
        <v>29</v>
      </c>
      <c r="J6" s="247"/>
      <c r="K6" s="247"/>
      <c r="L6" s="247"/>
      <c r="M6" s="247"/>
      <c r="N6" s="248"/>
    </row>
    <row r="7" spans="2:14" ht="18" customHeight="1">
      <c r="B7" s="218" t="s">
        <v>6</v>
      </c>
      <c r="C7" s="219"/>
      <c r="D7" s="220"/>
      <c r="E7" s="221">
        <f>'12月実績報告書 '!D7</f>
        <v>0</v>
      </c>
      <c r="F7" s="222"/>
      <c r="G7" s="222"/>
      <c r="H7" s="223"/>
      <c r="I7" s="249"/>
      <c r="J7" s="250"/>
      <c r="K7" s="250"/>
      <c r="L7" s="250"/>
      <c r="M7" s="250"/>
      <c r="N7" s="251"/>
    </row>
    <row r="8" spans="2:14" ht="18" customHeight="1">
      <c r="B8" s="218" t="s">
        <v>7</v>
      </c>
      <c r="C8" s="219"/>
      <c r="D8" s="220"/>
      <c r="E8" s="221">
        <f>'12月実績報告書 '!D8</f>
        <v>0</v>
      </c>
      <c r="F8" s="222"/>
      <c r="G8" s="222"/>
      <c r="H8" s="223"/>
      <c r="I8" s="224">
        <f>K22</f>
        <v>0</v>
      </c>
      <c r="J8" s="225"/>
      <c r="K8" s="225"/>
      <c r="L8" s="225"/>
      <c r="M8" s="228" t="str">
        <f>N22</f>
        <v>円</v>
      </c>
      <c r="N8" s="229"/>
    </row>
    <row r="9" spans="2:14" ht="18" customHeight="1" thickBot="1">
      <c r="B9" s="232" t="s">
        <v>8</v>
      </c>
      <c r="C9" s="233"/>
      <c r="D9" s="234"/>
      <c r="E9" s="235" t="s">
        <v>72</v>
      </c>
      <c r="F9" s="236"/>
      <c r="G9" s="236"/>
      <c r="H9" s="237"/>
      <c r="I9" s="226"/>
      <c r="J9" s="227"/>
      <c r="K9" s="227"/>
      <c r="L9" s="227"/>
      <c r="M9" s="230"/>
      <c r="N9" s="231"/>
    </row>
    <row r="10" ht="18" customHeight="1"/>
    <row r="11" ht="18" customHeight="1" thickBot="1"/>
    <row r="12" spans="2:14" ht="18" customHeight="1">
      <c r="B12" s="205" t="s">
        <v>30</v>
      </c>
      <c r="C12" s="206"/>
      <c r="D12" s="206"/>
      <c r="E12" s="206" t="s">
        <v>33</v>
      </c>
      <c r="F12" s="206"/>
      <c r="G12" s="206" t="s">
        <v>35</v>
      </c>
      <c r="H12" s="206"/>
      <c r="I12" s="206" t="s">
        <v>32</v>
      </c>
      <c r="J12" s="206"/>
      <c r="K12" s="206" t="s">
        <v>31</v>
      </c>
      <c r="L12" s="206"/>
      <c r="M12" s="209"/>
      <c r="N12" s="210"/>
    </row>
    <row r="13" spans="2:14" ht="18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11"/>
      <c r="N13" s="212"/>
    </row>
    <row r="14" spans="2:14" ht="18" customHeight="1" thickTop="1">
      <c r="B14" s="213" t="s">
        <v>46</v>
      </c>
      <c r="C14" s="214"/>
      <c r="D14" s="214"/>
      <c r="E14" s="215">
        <f>'12月実績報告書 '!AU39</f>
        <v>0</v>
      </c>
      <c r="F14" s="215"/>
      <c r="G14" s="215">
        <f>'12月実績報告書 '!AU37</f>
        <v>0</v>
      </c>
      <c r="H14" s="215"/>
      <c r="I14" s="200">
        <v>2000</v>
      </c>
      <c r="J14" s="200"/>
      <c r="K14" s="216">
        <f>IF(N14="","",G14*I14)</f>
        <v>0</v>
      </c>
      <c r="L14" s="217"/>
      <c r="M14" s="217"/>
      <c r="N14" s="204" t="str">
        <f>IF(G14="","","円")</f>
        <v>円</v>
      </c>
    </row>
    <row r="15" spans="2:14" ht="18" customHeight="1">
      <c r="B15" s="197"/>
      <c r="C15" s="198"/>
      <c r="D15" s="198"/>
      <c r="E15" s="199"/>
      <c r="F15" s="199"/>
      <c r="G15" s="199"/>
      <c r="H15" s="199"/>
      <c r="I15" s="201"/>
      <c r="J15" s="201"/>
      <c r="K15" s="202"/>
      <c r="L15" s="203"/>
      <c r="M15" s="203"/>
      <c r="N15" s="196"/>
    </row>
    <row r="16" spans="2:14" ht="18" customHeight="1">
      <c r="B16" s="197" t="s">
        <v>47</v>
      </c>
      <c r="C16" s="198"/>
      <c r="D16" s="198"/>
      <c r="E16" s="199">
        <f>'12月実績報告書 '!AV39</f>
        <v>0</v>
      </c>
      <c r="F16" s="199"/>
      <c r="G16" s="199">
        <f>'12月実績報告書 '!AV37</f>
        <v>0</v>
      </c>
      <c r="H16" s="199"/>
      <c r="I16" s="200">
        <v>2000</v>
      </c>
      <c r="J16" s="200"/>
      <c r="K16" s="202">
        <f>IF(N16="","",G16*I16)</f>
        <v>0</v>
      </c>
      <c r="L16" s="203"/>
      <c r="M16" s="203"/>
      <c r="N16" s="195" t="str">
        <f>IF(G16="","","円")</f>
        <v>円</v>
      </c>
    </row>
    <row r="17" spans="2:14" ht="18" customHeight="1">
      <c r="B17" s="197"/>
      <c r="C17" s="198"/>
      <c r="D17" s="198"/>
      <c r="E17" s="199"/>
      <c r="F17" s="199"/>
      <c r="G17" s="199"/>
      <c r="H17" s="199"/>
      <c r="I17" s="201"/>
      <c r="J17" s="201"/>
      <c r="K17" s="202"/>
      <c r="L17" s="203"/>
      <c r="M17" s="203"/>
      <c r="N17" s="196"/>
    </row>
    <row r="18" spans="2:14" ht="18" customHeight="1">
      <c r="B18" s="197" t="s">
        <v>48</v>
      </c>
      <c r="C18" s="198"/>
      <c r="D18" s="198"/>
      <c r="E18" s="199">
        <f>'12月実績報告書 '!AW39</f>
        <v>0</v>
      </c>
      <c r="F18" s="199"/>
      <c r="G18" s="199">
        <f>'12月実績報告書 '!AW37</f>
        <v>0</v>
      </c>
      <c r="H18" s="199"/>
      <c r="I18" s="200">
        <v>2000</v>
      </c>
      <c r="J18" s="200"/>
      <c r="K18" s="202">
        <f>IF(N18="","",G18*I18)</f>
        <v>0</v>
      </c>
      <c r="L18" s="203"/>
      <c r="M18" s="203"/>
      <c r="N18" s="195" t="str">
        <f>IF(G18="","","円")</f>
        <v>円</v>
      </c>
    </row>
    <row r="19" spans="2:14" ht="18" customHeight="1">
      <c r="B19" s="197"/>
      <c r="C19" s="198"/>
      <c r="D19" s="198"/>
      <c r="E19" s="199"/>
      <c r="F19" s="199"/>
      <c r="G19" s="199"/>
      <c r="H19" s="199"/>
      <c r="I19" s="201"/>
      <c r="J19" s="201"/>
      <c r="K19" s="202"/>
      <c r="L19" s="203"/>
      <c r="M19" s="203"/>
      <c r="N19" s="196"/>
    </row>
    <row r="20" spans="2:14" ht="18" customHeight="1">
      <c r="B20" s="179"/>
      <c r="C20" s="180"/>
      <c r="D20" s="181"/>
      <c r="E20" s="185"/>
      <c r="F20" s="186"/>
      <c r="G20" s="185"/>
      <c r="H20" s="186"/>
      <c r="I20" s="189"/>
      <c r="J20" s="190"/>
      <c r="K20" s="173">
        <f>IF(N20="","",G20*I20)</f>
      </c>
      <c r="L20" s="174"/>
      <c r="M20" s="174"/>
      <c r="N20" s="195">
        <f>IF(G20="","","円")</f>
      </c>
    </row>
    <row r="21" spans="2:14" ht="18" customHeight="1">
      <c r="B21" s="182"/>
      <c r="C21" s="183"/>
      <c r="D21" s="184"/>
      <c r="E21" s="187"/>
      <c r="F21" s="188"/>
      <c r="G21" s="187"/>
      <c r="H21" s="188"/>
      <c r="I21" s="191"/>
      <c r="J21" s="192"/>
      <c r="K21" s="193"/>
      <c r="L21" s="194"/>
      <c r="M21" s="194"/>
      <c r="N21" s="196"/>
    </row>
    <row r="22" spans="2:14" ht="18" customHeight="1">
      <c r="B22" s="167" t="s">
        <v>34</v>
      </c>
      <c r="C22" s="168"/>
      <c r="D22" s="168"/>
      <c r="E22" s="168"/>
      <c r="F22" s="168"/>
      <c r="G22" s="168"/>
      <c r="H22" s="168"/>
      <c r="I22" s="168"/>
      <c r="J22" s="169"/>
      <c r="K22" s="173">
        <f>IF(N22="","",SUM(K14:M21))</f>
        <v>0</v>
      </c>
      <c r="L22" s="174"/>
      <c r="M22" s="174"/>
      <c r="N22" s="177" t="str">
        <f>IF(AND(N14="",N16="",N18="",N20=""),"","円")</f>
        <v>円</v>
      </c>
    </row>
    <row r="23" spans="2:14" ht="18" customHeight="1" thickBot="1">
      <c r="B23" s="170"/>
      <c r="C23" s="171"/>
      <c r="D23" s="171"/>
      <c r="E23" s="171"/>
      <c r="F23" s="171"/>
      <c r="G23" s="171"/>
      <c r="H23" s="171"/>
      <c r="I23" s="171"/>
      <c r="J23" s="172"/>
      <c r="K23" s="175"/>
      <c r="L23" s="176"/>
      <c r="M23" s="176"/>
      <c r="N23" s="178"/>
    </row>
    <row r="24" ht="18" customHeight="1"/>
  </sheetData>
  <sheetProtection password="CC0D" sheet="1"/>
  <mergeCells count="44">
    <mergeCell ref="C2:N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茨木市</cp:lastModifiedBy>
  <cp:lastPrinted>2022-09-01T02:12:41Z</cp:lastPrinted>
  <dcterms:created xsi:type="dcterms:W3CDTF">2012-09-18T07:12:27Z</dcterms:created>
  <dcterms:modified xsi:type="dcterms:W3CDTF">2024-02-05T07:04:58Z</dcterms:modified>
  <cp:category/>
  <cp:version/>
  <cp:contentType/>
  <cp:contentStatus/>
</cp:coreProperties>
</file>